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UI\DFAS\BUDGET\RJM\RJM BY27\WORKLOAD\FINAL WORKLOAD\"/>
    </mc:Choice>
  </mc:AlternateContent>
  <xr:revisionPtr revIDLastSave="0" documentId="13_ncr:1_{E2AB2791-2525-406E-BDF5-BC609508C71E}" xr6:coauthVersionLast="47" xr6:coauthVersionMax="47" xr10:uidLastSave="{00000000-0000-0000-0000-000000000000}"/>
  <bookViews>
    <workbookView xWindow="1170" yWindow="1170" windowWidth="21600" windowHeight="11295" tabRatio="843" xr2:uid="{F8BB38E8-CEE8-4386-A91F-EEAA5AD470FA}"/>
  </bookViews>
  <sheets>
    <sheet name="FY2025 TOTAL" sheetId="16" r:id="rId1"/>
    <sheet name="FY2026 BASE" sheetId="23" r:id="rId2"/>
    <sheet name="FY2027 BASE" sheetId="26" r:id="rId3"/>
    <sheet name="Combination" sheetId="1" r:id="rId4"/>
    <sheet name="Ar207" sheetId="4" r:id="rId5"/>
    <sheet name="Ar581" sheetId="6" r:id="rId6"/>
    <sheet name="Ae207" sheetId="5" r:id="rId7"/>
    <sheet name="Ar5130" sheetId="7" r:id="rId8"/>
    <sheet name="Ae5130" sheetId="8" r:id="rId9"/>
    <sheet name="Ae5159" sheetId="9" r:id="rId10"/>
    <sheet name="Ar5159" sheetId="10" r:id="rId11"/>
    <sheet name="Aw5159" sheetId="12" r:id="rId12"/>
    <sheet name="Abui3" sheetId="13" r:id="rId13"/>
    <sheet name="Sheet1" sheetId="29" r:id="rId14"/>
  </sheets>
  <definedNames>
    <definedName name="_ae207" localSheetId="6">'Ae207'!$A$2:$D$5</definedName>
    <definedName name="_ae5130" localSheetId="8">'Ae5130'!$A$2:$E$7</definedName>
    <definedName name="_ae5159" localSheetId="9">'Ae5159'!$A$2:$S$11</definedName>
    <definedName name="_ar207" localSheetId="4">'Ar207'!$A$2:$D$54</definedName>
    <definedName name="_ar5130" localSheetId="7">'Ar5130'!$A$2:$G$55</definedName>
    <definedName name="_ar5159" localSheetId="7">'Ar5130'!$A$2:$M$55</definedName>
    <definedName name="_ar5159" localSheetId="10">'Ar5159'!$A$2:$S$54</definedName>
    <definedName name="_ar581" localSheetId="5">'Ar581'!$A$2:$C$56</definedName>
    <definedName name="_aw5159" localSheetId="11">'Aw5159'!$A$1:$D$15</definedName>
    <definedName name="abui3" localSheetId="12">Abui3!$A$2:$E$9</definedName>
    <definedName name="abui3_1" localSheetId="12">Abui3!$A$2:$E$14</definedName>
    <definedName name="abui3_2" localSheetId="12">Abui3!$A$2:$E$14</definedName>
    <definedName name="abui3_3" localSheetId="12">Abui3!$A$2:$E$12</definedName>
    <definedName name="abui3_4" localSheetId="12">Abui3!$A$2:$E$13</definedName>
    <definedName name="abui3_5" localSheetId="12">Abui3!$A$2:$E$14</definedName>
    <definedName name="ae207_1" localSheetId="6">'Ae207'!$A$2:$D$8</definedName>
    <definedName name="ae207_2" localSheetId="6">'Ae207'!$A$2:$D$8</definedName>
    <definedName name="ae207_3" localSheetId="6">'Ae207'!$A$2:$D$9</definedName>
    <definedName name="ae207_4" localSheetId="6">'Ae207'!$A$2:$D$36</definedName>
    <definedName name="ae207_5" localSheetId="6">'Ae207'!$A$2:$D$34</definedName>
    <definedName name="ae207_6" localSheetId="6">'Ae207'!#REF!</definedName>
    <definedName name="ae207_7" localSheetId="6">'Ae207'!#REF!</definedName>
    <definedName name="ae207_8" localSheetId="6">'Ae207'!$J$2:$J$48</definedName>
    <definedName name="ae207_9" localSheetId="6">'Ae207'!$K$2:$N$49</definedName>
    <definedName name="ae5130_1" localSheetId="8">'Ae5130'!$A$2:$E$14</definedName>
    <definedName name="ae5130_2" localSheetId="8">'Ae5130'!#REF!</definedName>
    <definedName name="ae5130_3" localSheetId="8">'Ae5130'!$A$2:$D$14</definedName>
    <definedName name="ae5130_4" localSheetId="8">'Ae5130'!$A$2:$D$14</definedName>
    <definedName name="ae5130_5" localSheetId="8">'Ae5130'!$A$2:$D$14</definedName>
    <definedName name="ae5130_6" localSheetId="8">'Ae5130'!$A$2:$G$12</definedName>
    <definedName name="ae5130_7" localSheetId="8">'Ae5130'!$A$2:$G$41</definedName>
    <definedName name="ae5130_8" localSheetId="8">'Ae5130'!$A$2:$F$37</definedName>
    <definedName name="ae5159_1" localSheetId="9">'Ae5159'!$A$2:$S$23</definedName>
    <definedName name="ae5159_2" localSheetId="9">'Ae5159'!$A$2:$S$23</definedName>
    <definedName name="ae5159_3" localSheetId="9">'Ae5159'!$A$2:$A$17</definedName>
    <definedName name="ae5159_4" localSheetId="9">'Ae5159'!$A$2:$S$17</definedName>
    <definedName name="ae5159_5" localSheetId="9">'Ae5159'!$A$2:$S$42</definedName>
    <definedName name="ae5159_7" localSheetId="9">'Ae5159'!$A$2:$Q$50</definedName>
    <definedName name="ar207_1" localSheetId="4">'Ar207'!#REF!</definedName>
    <definedName name="ar207_2" localSheetId="4">'Ar207'!$A$2:$D$54</definedName>
    <definedName name="ar207_3" localSheetId="4">'Ar207'!$A$2:$D$54</definedName>
    <definedName name="ar207_4" localSheetId="4">'Ar207'!$A$2:$D$54</definedName>
    <definedName name="ar207_5" localSheetId="4" xml:space="preserve">  'Ar207'!$A$2:$D$54</definedName>
    <definedName name="ar207_6" localSheetId="4">'Ar207'!$A$2:$D$54</definedName>
    <definedName name="ar207_7" localSheetId="4">'Ar207'!$J$2:$M$55</definedName>
    <definedName name="ar207_8" localSheetId="4">'Ar207'!$A$2:$D$55</definedName>
    <definedName name="ar207_9" localSheetId="4">'Ar207'!$J$1:$M$54</definedName>
    <definedName name="ar5130_1" localSheetId="7">'Ar5130'!$A$2:$G$55</definedName>
    <definedName name="ar5130_2" localSheetId="7">'Ar5130'!$A$2:$G$55</definedName>
    <definedName name="ar5130_3" localSheetId="7">'Ar5130'!$A$2:$G$55</definedName>
    <definedName name="ar5130_4" localSheetId="7">'Ar5130'!$A$2:$G$55</definedName>
    <definedName name="ar5130_5" localSheetId="7">'Ar5130'!$A$2:$G$55</definedName>
    <definedName name="ar5159_1" localSheetId="10">'Ar5159'!$A$2:$S$54</definedName>
    <definedName name="ar5159_2" localSheetId="10">'Ar5159'!$A$2:$S$54</definedName>
    <definedName name="ar5159_3" localSheetId="10">'Ar5159'!$A$2:$S$54</definedName>
    <definedName name="ar5159_4" localSheetId="10">'Ar5159'!$A$2:$S$54</definedName>
    <definedName name="ar5159_5" localSheetId="10">'Ar5159'!$A$2:$S$54</definedName>
    <definedName name="ar581_1" localSheetId="5">'Ar581'!$A$2:$C$56</definedName>
    <definedName name="ar581_2" localSheetId="5">'Ar581'!$A$2:$C$56</definedName>
    <definedName name="ar581_3" localSheetId="5">'Ar581'!$A$2:$C$56</definedName>
    <definedName name="ar581_4" localSheetId="5">'Ar581'!$A$2:$C$56</definedName>
    <definedName name="ar581_5" localSheetId="5">'Ar581'!$A$2:$C$56</definedName>
    <definedName name="ar581_6" localSheetId="5">'Ar581'!$G$2:$I$56</definedName>
    <definedName name="ar581_7" localSheetId="5">'Ar581'!#REF!</definedName>
    <definedName name="ar581_8" localSheetId="5">'Ar581'!$J$2:$L$55</definedName>
    <definedName name="aw5159_1" localSheetId="11">'Aw5159'!$A$1:$D$17</definedName>
    <definedName name="aw5159_2" localSheetId="11">'Aw5159'!$A$1:$D$17</definedName>
    <definedName name="aw5159_3" localSheetId="11">'Aw5159'!$A$1:$D$18</definedName>
    <definedName name="aw5159_4" localSheetId="11">'Aw5159'!$A$1:$D$21</definedName>
    <definedName name="aw5159_5" localSheetId="11">'Aw5159'!$A$1:$D$23</definedName>
    <definedName name="ExternalData_1" localSheetId="4" hidden="1">'Ar207'!#REF!</definedName>
    <definedName name="_xlnm.Print_Area" localSheetId="3">Combination!$A$1:$BM$56</definedName>
    <definedName name="_xlnm.Print_Area" localSheetId="0">'FY2025 TOTAL'!$A$1:$G$60</definedName>
    <definedName name="vi" localSheetId="7">'Ar5130'!$K$1:$M$24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6" l="1"/>
  <c r="F10" i="26"/>
  <c r="D10" i="26"/>
  <c r="C10" i="26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J4" i="1"/>
  <c r="I4" i="1"/>
  <c r="G11" i="16"/>
  <c r="G53" i="16"/>
  <c r="A58" i="1" l="1"/>
  <c r="A60" i="6" s="1"/>
  <c r="BI7" i="1"/>
  <c r="BH7" i="1"/>
  <c r="BG7" i="1"/>
  <c r="BG8" i="1"/>
  <c r="T50" i="6"/>
  <c r="E50" i="6" s="1"/>
  <c r="T7" i="6"/>
  <c r="U7" i="6" s="1"/>
  <c r="F20" i="16"/>
  <c r="F28" i="16"/>
  <c r="G6" i="16"/>
  <c r="F6" i="16"/>
  <c r="BK17" i="1"/>
  <c r="AX50" i="1"/>
  <c r="AV50" i="1"/>
  <c r="AT50" i="1"/>
  <c r="AP50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N4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AO50" i="1"/>
  <c r="AQ50" i="1"/>
  <c r="AR50" i="1"/>
  <c r="AS50" i="1"/>
  <c r="AU50" i="1"/>
  <c r="AW50" i="1"/>
  <c r="AY50" i="1"/>
  <c r="AZ50" i="1"/>
  <c r="BA50" i="1"/>
  <c r="BB50" i="1"/>
  <c r="BC50" i="1"/>
  <c r="BD50" i="1"/>
  <c r="BE50" i="1"/>
  <c r="BF50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  <c r="P7" i="1"/>
  <c r="O7" i="1"/>
  <c r="N7" i="1"/>
  <c r="M7" i="1"/>
  <c r="L7" i="1"/>
  <c r="K7" i="1"/>
  <c r="P6" i="1"/>
  <c r="O6" i="1"/>
  <c r="N6" i="1"/>
  <c r="M6" i="1"/>
  <c r="L6" i="1"/>
  <c r="K6" i="1"/>
  <c r="P5" i="1"/>
  <c r="O5" i="1"/>
  <c r="N5" i="1"/>
  <c r="M5" i="1"/>
  <c r="L5" i="1"/>
  <c r="K5" i="1"/>
  <c r="P4" i="1"/>
  <c r="O4" i="1"/>
  <c r="M4" i="1"/>
  <c r="L4" i="1"/>
  <c r="K4" i="1"/>
  <c r="V48" i="1"/>
  <c r="T45" i="1"/>
  <c r="R43" i="1"/>
  <c r="V41" i="1"/>
  <c r="T39" i="1"/>
  <c r="R37" i="1"/>
  <c r="V33" i="1"/>
  <c r="T29" i="1"/>
  <c r="R27" i="1"/>
  <c r="V25" i="1"/>
  <c r="T21" i="1"/>
  <c r="R17" i="1"/>
  <c r="V12" i="1"/>
  <c r="T10" i="1"/>
  <c r="R9" i="1"/>
  <c r="V6" i="1"/>
  <c r="T5" i="1"/>
  <c r="S4" i="1"/>
  <c r="U45" i="1"/>
  <c r="Q42" i="1"/>
  <c r="S37" i="1"/>
  <c r="S27" i="1"/>
  <c r="U21" i="1"/>
  <c r="Q13" i="1"/>
  <c r="Q8" i="1"/>
  <c r="T4" i="1"/>
  <c r="S48" i="1"/>
  <c r="Q45" i="1"/>
  <c r="U42" i="1"/>
  <c r="S41" i="1"/>
  <c r="Q39" i="1"/>
  <c r="U35" i="1"/>
  <c r="S33" i="1"/>
  <c r="Q29" i="1"/>
  <c r="U26" i="1"/>
  <c r="S25" i="1"/>
  <c r="Q21" i="1"/>
  <c r="U13" i="1"/>
  <c r="S12" i="1"/>
  <c r="Q10" i="1"/>
  <c r="U8" i="1"/>
  <c r="S6" i="1"/>
  <c r="Q5" i="1"/>
  <c r="R4" i="1"/>
  <c r="Q4" i="1"/>
  <c r="S43" i="1"/>
  <c r="U39" i="1"/>
  <c r="U29" i="1"/>
  <c r="Q26" i="1"/>
  <c r="S17" i="1"/>
  <c r="U10" i="1"/>
  <c r="U5" i="1"/>
  <c r="R48" i="1"/>
  <c r="V43" i="1"/>
  <c r="T42" i="1"/>
  <c r="R41" i="1"/>
  <c r="V37" i="1"/>
  <c r="T35" i="1"/>
  <c r="R33" i="1"/>
  <c r="V27" i="1"/>
  <c r="T26" i="1"/>
  <c r="R25" i="1"/>
  <c r="V17" i="1"/>
  <c r="T13" i="1"/>
  <c r="R12" i="1"/>
  <c r="V9" i="1"/>
  <c r="T8" i="1"/>
  <c r="R6" i="1"/>
  <c r="V4" i="1"/>
  <c r="U14" i="1"/>
  <c r="Q35" i="1"/>
  <c r="S9" i="1"/>
  <c r="R5" i="1"/>
  <c r="V5" i="1"/>
  <c r="T6" i="1"/>
  <c r="R8" i="1"/>
  <c r="V8" i="1"/>
  <c r="T9" i="1"/>
  <c r="R10" i="1"/>
  <c r="V10" i="1"/>
  <c r="T12" i="1"/>
  <c r="R13" i="1"/>
  <c r="V13" i="1"/>
  <c r="T17" i="1"/>
  <c r="R21" i="1"/>
  <c r="V21" i="1"/>
  <c r="T25" i="1"/>
  <c r="R26" i="1"/>
  <c r="V26" i="1"/>
  <c r="T27" i="1"/>
  <c r="R29" i="1"/>
  <c r="V29" i="1"/>
  <c r="T33" i="1"/>
  <c r="R35" i="1"/>
  <c r="V35" i="1"/>
  <c r="T37" i="1"/>
  <c r="R39" i="1"/>
  <c r="V39" i="1"/>
  <c r="T41" i="1"/>
  <c r="R42" i="1"/>
  <c r="V42" i="1"/>
  <c r="T43" i="1"/>
  <c r="R45" i="1"/>
  <c r="V45" i="1"/>
  <c r="T48" i="1"/>
  <c r="U4" i="1"/>
  <c r="S5" i="1"/>
  <c r="Q6" i="1"/>
  <c r="U6" i="1"/>
  <c r="S8" i="1"/>
  <c r="Q9" i="1"/>
  <c r="U9" i="1"/>
  <c r="S10" i="1"/>
  <c r="Q12" i="1"/>
  <c r="U12" i="1"/>
  <c r="S13" i="1"/>
  <c r="Q17" i="1"/>
  <c r="U17" i="1"/>
  <c r="S21" i="1"/>
  <c r="Q25" i="1"/>
  <c r="U25" i="1"/>
  <c r="S26" i="1"/>
  <c r="Q27" i="1"/>
  <c r="U27" i="1"/>
  <c r="S29" i="1"/>
  <c r="Q33" i="1"/>
  <c r="U33" i="1"/>
  <c r="S35" i="1"/>
  <c r="Q37" i="1"/>
  <c r="U37" i="1"/>
  <c r="S39" i="1"/>
  <c r="Q41" i="1"/>
  <c r="U41" i="1"/>
  <c r="S42" i="1"/>
  <c r="Q43" i="1"/>
  <c r="U43" i="1"/>
  <c r="S45" i="1"/>
  <c r="Q48" i="1"/>
  <c r="U48" i="1"/>
  <c r="Q7" i="1"/>
  <c r="R20" i="1"/>
  <c r="S55" i="1"/>
  <c r="U46" i="1"/>
  <c r="V47" i="1"/>
  <c r="Q52" i="1"/>
  <c r="T18" i="1"/>
  <c r="U18" i="1"/>
  <c r="Q46" i="1"/>
  <c r="V53" i="1"/>
  <c r="Q15" i="1"/>
  <c r="Q28" i="1"/>
  <c r="T24" i="1"/>
  <c r="S44" i="1"/>
  <c r="V11" i="1"/>
  <c r="Q24" i="1"/>
  <c r="U7" i="1"/>
  <c r="V52" i="1"/>
  <c r="R28" i="1"/>
  <c r="T15" i="1"/>
  <c r="S54" i="1"/>
  <c r="U51" i="1"/>
  <c r="R51" i="1"/>
  <c r="T56" i="1"/>
  <c r="T11" i="1"/>
  <c r="T19" i="1"/>
  <c r="S22" i="1"/>
  <c r="S38" i="1"/>
  <c r="Q14" i="1"/>
  <c r="S32" i="1"/>
  <c r="S47" i="1"/>
  <c r="T23" i="1"/>
  <c r="Q16" i="1"/>
  <c r="Q30" i="1"/>
  <c r="V18" i="1"/>
  <c r="T47" i="1"/>
  <c r="V7" i="1"/>
  <c r="S46" i="1"/>
  <c r="U40" i="1"/>
  <c r="V20" i="1"/>
  <c r="S28" i="1"/>
  <c r="T52" i="1"/>
  <c r="U15" i="1"/>
  <c r="T44" i="1"/>
  <c r="T55" i="1"/>
  <c r="U38" i="1"/>
  <c r="T46" i="1"/>
  <c r="Q31" i="1"/>
  <c r="T51" i="1"/>
  <c r="S49" i="1"/>
  <c r="V23" i="1"/>
  <c r="R36" i="1"/>
  <c r="V55" i="1"/>
  <c r="S24" i="1"/>
  <c r="V44" i="1"/>
  <c r="Q20" i="1"/>
  <c r="T7" i="1"/>
  <c r="S40" i="1"/>
  <c r="T54" i="1"/>
  <c r="V51" i="1"/>
  <c r="R34" i="1"/>
  <c r="R23" i="1"/>
  <c r="R7" i="1"/>
  <c r="U32" i="1"/>
  <c r="Q55" i="1"/>
  <c r="S23" i="1"/>
  <c r="U24" i="1"/>
  <c r="T32" i="1"/>
  <c r="U56" i="1"/>
  <c r="V24" i="1"/>
  <c r="V28" i="1"/>
  <c r="U36" i="1"/>
  <c r="R47" i="1"/>
  <c r="U54" i="1"/>
  <c r="R15" i="1"/>
  <c r="R55" i="1"/>
  <c r="T49" i="1"/>
  <c r="U52" i="1"/>
  <c r="V56" i="1"/>
  <c r="Q34" i="1"/>
  <c r="S7" i="1"/>
  <c r="R18" i="1"/>
  <c r="R52" i="1"/>
  <c r="T20" i="1"/>
  <c r="U34" i="1"/>
  <c r="R40" i="1"/>
  <c r="U20" i="1"/>
  <c r="U11" i="1"/>
  <c r="V31" i="1"/>
  <c r="T28" i="1"/>
  <c r="Q51" i="1"/>
  <c r="Q22" i="1"/>
  <c r="V40" i="1"/>
  <c r="T14" i="1"/>
  <c r="T34" i="1"/>
  <c r="U53" i="1"/>
  <c r="V50" i="1"/>
  <c r="U44" i="1"/>
  <c r="S53" i="1"/>
  <c r="V32" i="1"/>
  <c r="V38" i="1"/>
  <c r="R14" i="1"/>
  <c r="T22" i="1"/>
  <c r="R54" i="1"/>
  <c r="S15" i="1"/>
  <c r="T36" i="1"/>
  <c r="S52" i="1"/>
  <c r="Q56" i="1"/>
  <c r="R30" i="1"/>
  <c r="R49" i="1"/>
  <c r="U47" i="1"/>
  <c r="R31" i="1"/>
  <c r="R16" i="1"/>
  <c r="V16" i="1"/>
  <c r="T40" i="1"/>
  <c r="R11" i="1"/>
  <c r="U19" i="1"/>
  <c r="Q11" i="1"/>
  <c r="V54" i="1"/>
  <c r="U31" i="1"/>
  <c r="V14" i="1"/>
  <c r="U28" i="1"/>
  <c r="V36" i="1"/>
  <c r="V30" i="1"/>
  <c r="R38" i="1"/>
  <c r="Q53" i="1"/>
  <c r="U16" i="1"/>
  <c r="S14" i="1"/>
  <c r="U49" i="1"/>
  <c r="S50" i="1"/>
  <c r="R53" i="1"/>
  <c r="T30" i="1"/>
  <c r="Q47" i="1"/>
  <c r="U22" i="1"/>
  <c r="S19" i="1"/>
  <c r="Q49" i="1"/>
  <c r="Q44" i="1"/>
  <c r="U30" i="1"/>
  <c r="Q32" i="1"/>
  <c r="V34" i="1"/>
  <c r="Q50" i="1"/>
  <c r="Q36" i="1"/>
  <c r="Q18" i="1"/>
  <c r="T16" i="1"/>
  <c r="Q23" i="1"/>
  <c r="V46" i="1"/>
  <c r="R44" i="1"/>
  <c r="R22" i="1"/>
  <c r="S11" i="1"/>
  <c r="S34" i="1"/>
  <c r="R24" i="1"/>
  <c r="R19" i="1"/>
  <c r="S36" i="1"/>
  <c r="S18" i="1"/>
  <c r="Q19" i="1"/>
  <c r="S51" i="1"/>
  <c r="R56" i="1"/>
  <c r="T31" i="1"/>
  <c r="Q54" i="1"/>
  <c r="V19" i="1"/>
  <c r="Q40" i="1"/>
  <c r="S16" i="1"/>
  <c r="S20" i="1"/>
  <c r="S56" i="1"/>
  <c r="Q38" i="1"/>
  <c r="T50" i="1"/>
  <c r="R46" i="1"/>
  <c r="U55" i="1"/>
  <c r="V49" i="1"/>
  <c r="T53" i="1"/>
  <c r="R50" i="1"/>
  <c r="V22" i="1"/>
  <c r="U50" i="1"/>
  <c r="S31" i="1"/>
  <c r="V15" i="1"/>
  <c r="T38" i="1"/>
  <c r="U23" i="1"/>
  <c r="R32" i="1"/>
  <c r="S30" i="1"/>
  <c r="BJ8" i="1"/>
  <c r="BL8" i="1"/>
  <c r="BJ23" i="1"/>
  <c r="BL23" i="1"/>
  <c r="BJ31" i="1"/>
  <c r="BL31" i="1"/>
  <c r="BK34" i="1"/>
  <c r="BM34" i="1"/>
  <c r="BM25" i="1"/>
  <c r="BM5" i="1"/>
  <c r="BK27" i="1"/>
  <c r="BJ34" i="1"/>
  <c r="BL34" i="1"/>
  <c r="BK41" i="1"/>
  <c r="BM31" i="1"/>
  <c r="BM23" i="1"/>
  <c r="BK5" i="1"/>
  <c r="BK20" i="1"/>
  <c r="BK25" i="1"/>
  <c r="BJ27" i="1"/>
  <c r="BL27" i="1"/>
  <c r="BJ41" i="1"/>
  <c r="BL41" i="1"/>
  <c r="BK48" i="1"/>
  <c r="BM48" i="1"/>
  <c r="BM20" i="1"/>
  <c r="BJ5" i="1"/>
  <c r="BL5" i="1"/>
  <c r="BK8" i="1"/>
  <c r="BJ20" i="1"/>
  <c r="BL20" i="1"/>
  <c r="BK23" i="1"/>
  <c r="BJ25" i="1"/>
  <c r="BL25" i="1"/>
  <c r="BK31" i="1"/>
  <c r="BJ48" i="1"/>
  <c r="BL48" i="1"/>
  <c r="BM41" i="1"/>
  <c r="BM27" i="1"/>
  <c r="BM8" i="1"/>
  <c r="AJ56" i="1"/>
  <c r="X6" i="1"/>
  <c r="AB6" i="1"/>
  <c r="AF6" i="1"/>
  <c r="AJ6" i="1"/>
  <c r="AN6" i="1"/>
  <c r="Z8" i="1"/>
  <c r="AD8" i="1"/>
  <c r="AH8" i="1"/>
  <c r="AL8" i="1"/>
  <c r="X9" i="1"/>
  <c r="AB9" i="1"/>
  <c r="AF9" i="1"/>
  <c r="AJ9" i="1"/>
  <c r="AN9" i="1"/>
  <c r="Z12" i="1"/>
  <c r="AD12" i="1"/>
  <c r="AH12" i="1"/>
  <c r="AL12" i="1"/>
  <c r="X13" i="1"/>
  <c r="AB13" i="1"/>
  <c r="AF13" i="1"/>
  <c r="AJ13" i="1"/>
  <c r="AN13" i="1"/>
  <c r="Z17" i="1"/>
  <c r="AD17" i="1"/>
  <c r="AH17" i="1"/>
  <c r="AL17" i="1"/>
  <c r="X21" i="1"/>
  <c r="AB21" i="1"/>
  <c r="AF21" i="1"/>
  <c r="AJ21" i="1"/>
  <c r="AN21" i="1"/>
  <c r="Z25" i="1"/>
  <c r="AD25" i="1"/>
  <c r="AH25" i="1"/>
  <c r="AL25" i="1"/>
  <c r="X27" i="1"/>
  <c r="AB27" i="1"/>
  <c r="AF27" i="1"/>
  <c r="AJ27" i="1"/>
  <c r="AN27" i="1"/>
  <c r="Z29" i="1"/>
  <c r="AD29" i="1"/>
  <c r="AH29" i="1"/>
  <c r="AL29" i="1"/>
  <c r="X33" i="1"/>
  <c r="AB33" i="1"/>
  <c r="AF33" i="1"/>
  <c r="AJ33" i="1"/>
  <c r="AN33" i="1"/>
  <c r="Z35" i="1"/>
  <c r="AD35" i="1"/>
  <c r="AH35" i="1"/>
  <c r="AL35" i="1"/>
  <c r="X36" i="1"/>
  <c r="AB36" i="1"/>
  <c r="AF36" i="1"/>
  <c r="AJ36" i="1"/>
  <c r="AN36" i="1"/>
  <c r="Z37" i="1"/>
  <c r="AD37" i="1"/>
  <c r="AH37" i="1"/>
  <c r="AL37" i="1"/>
  <c r="X39" i="1"/>
  <c r="AB39" i="1"/>
  <c r="AF39" i="1"/>
  <c r="AJ39" i="1"/>
  <c r="AN39" i="1"/>
  <c r="Z41" i="1"/>
  <c r="AD41" i="1"/>
  <c r="AH41" i="1"/>
  <c r="AL41" i="1"/>
  <c r="X42" i="1"/>
  <c r="AB42" i="1"/>
  <c r="AF42" i="1"/>
  <c r="AJ42" i="1"/>
  <c r="AN42" i="1"/>
  <c r="Z43" i="1"/>
  <c r="AD43" i="1"/>
  <c r="AH43" i="1"/>
  <c r="AL43" i="1"/>
  <c r="X45" i="1"/>
  <c r="AB45" i="1"/>
  <c r="AF45" i="1"/>
  <c r="AJ45" i="1"/>
  <c r="Y6" i="1"/>
  <c r="AC6" i="1"/>
  <c r="AG6" i="1"/>
  <c r="AK6" i="1"/>
  <c r="W8" i="1"/>
  <c r="AA8" i="1"/>
  <c r="AE8" i="1"/>
  <c r="AI8" i="1"/>
  <c r="AM8" i="1"/>
  <c r="Y9" i="1"/>
  <c r="AC9" i="1"/>
  <c r="AG9" i="1"/>
  <c r="AK9" i="1"/>
  <c r="W12" i="1"/>
  <c r="AA12" i="1"/>
  <c r="AE12" i="1"/>
  <c r="AI12" i="1"/>
  <c r="AM12" i="1"/>
  <c r="Y13" i="1"/>
  <c r="AC13" i="1"/>
  <c r="AG13" i="1"/>
  <c r="AK13" i="1"/>
  <c r="W17" i="1"/>
  <c r="AA17" i="1"/>
  <c r="AE17" i="1"/>
  <c r="AI17" i="1"/>
  <c r="AM17" i="1"/>
  <c r="Y21" i="1"/>
  <c r="AC21" i="1"/>
  <c r="AG21" i="1"/>
  <c r="AK21" i="1"/>
  <c r="W25" i="1"/>
  <c r="AA25" i="1"/>
  <c r="AE25" i="1"/>
  <c r="AI25" i="1"/>
  <c r="AM25" i="1"/>
  <c r="Y27" i="1"/>
  <c r="AC27" i="1"/>
  <c r="AG27" i="1"/>
  <c r="AK27" i="1"/>
  <c r="W29" i="1"/>
  <c r="AA29" i="1"/>
  <c r="AE29" i="1"/>
  <c r="AI29" i="1"/>
  <c r="AM29" i="1"/>
  <c r="Y33" i="1"/>
  <c r="AC33" i="1"/>
  <c r="AG33" i="1"/>
  <c r="AK33" i="1"/>
  <c r="W35" i="1"/>
  <c r="AA35" i="1"/>
  <c r="AE35" i="1"/>
  <c r="AI35" i="1"/>
  <c r="AM35" i="1"/>
  <c r="Y36" i="1"/>
  <c r="AC36" i="1"/>
  <c r="AG36" i="1"/>
  <c r="AK36" i="1"/>
  <c r="W37" i="1"/>
  <c r="AA37" i="1"/>
  <c r="AE37" i="1"/>
  <c r="AI37" i="1"/>
  <c r="AM37" i="1"/>
  <c r="Y39" i="1"/>
  <c r="AC39" i="1"/>
  <c r="AG39" i="1"/>
  <c r="AK39" i="1"/>
  <c r="W41" i="1"/>
  <c r="AA41" i="1"/>
  <c r="AE41" i="1"/>
  <c r="AI41" i="1"/>
  <c r="AM41" i="1"/>
  <c r="Y42" i="1"/>
  <c r="AC42" i="1"/>
  <c r="AG42" i="1"/>
  <c r="AK42" i="1"/>
  <c r="W43" i="1"/>
  <c r="AA43" i="1"/>
  <c r="AE43" i="1"/>
  <c r="AI43" i="1"/>
  <c r="AM43" i="1"/>
  <c r="Y45" i="1"/>
  <c r="AC45" i="1"/>
  <c r="AG45" i="1"/>
  <c r="AK45" i="1"/>
  <c r="Z6" i="1"/>
  <c r="AH6" i="1"/>
  <c r="X8" i="1"/>
  <c r="AF8" i="1"/>
  <c r="AN8" i="1"/>
  <c r="AD9" i="1"/>
  <c r="AL9" i="1"/>
  <c r="AB12" i="1"/>
  <c r="AJ12" i="1"/>
  <c r="Z13" i="1"/>
  <c r="AH13" i="1"/>
  <c r="X17" i="1"/>
  <c r="AF17" i="1"/>
  <c r="AN17" i="1"/>
  <c r="AD21" i="1"/>
  <c r="AL21" i="1"/>
  <c r="AB25" i="1"/>
  <c r="AJ25" i="1"/>
  <c r="Z27" i="1"/>
  <c r="AH27" i="1"/>
  <c r="X29" i="1"/>
  <c r="AF29" i="1"/>
  <c r="AN29" i="1"/>
  <c r="AD33" i="1"/>
  <c r="AL33" i="1"/>
  <c r="AB35" i="1"/>
  <c r="AJ35" i="1"/>
  <c r="Z36" i="1"/>
  <c r="AH36" i="1"/>
  <c r="X37" i="1"/>
  <c r="AF37" i="1"/>
  <c r="AN37" i="1"/>
  <c r="AD39" i="1"/>
  <c r="AL39" i="1"/>
  <c r="AB41" i="1"/>
  <c r="AJ41" i="1"/>
  <c r="Z42" i="1"/>
  <c r="AH42" i="1"/>
  <c r="X43" i="1"/>
  <c r="AF43" i="1"/>
  <c r="AN43" i="1"/>
  <c r="AD45" i="1"/>
  <c r="AL45" i="1"/>
  <c r="X48" i="1"/>
  <c r="AB48" i="1"/>
  <c r="AF48" i="1"/>
  <c r="AJ48" i="1"/>
  <c r="AN48" i="1"/>
  <c r="Z51" i="1"/>
  <c r="AD51" i="1"/>
  <c r="AH51" i="1"/>
  <c r="AL51" i="1"/>
  <c r="X52" i="1"/>
  <c r="AB52" i="1"/>
  <c r="AF52" i="1"/>
  <c r="AJ52" i="1"/>
  <c r="AN52" i="1"/>
  <c r="Z53" i="1"/>
  <c r="AD53" i="1"/>
  <c r="AH53" i="1"/>
  <c r="AL53" i="1"/>
  <c r="X54" i="1"/>
  <c r="AB54" i="1"/>
  <c r="AF54" i="1"/>
  <c r="AJ54" i="1"/>
  <c r="AN54" i="1"/>
  <c r="Z55" i="1"/>
  <c r="AD55" i="1"/>
  <c r="AH55" i="1"/>
  <c r="AL55" i="1"/>
  <c r="X5" i="1"/>
  <c r="AB5" i="1"/>
  <c r="AF5" i="1"/>
  <c r="AJ5" i="1"/>
  <c r="AN5" i="1"/>
  <c r="AK4" i="1"/>
  <c r="AG4" i="1"/>
  <c r="AC4" i="1"/>
  <c r="Y4" i="1"/>
  <c r="AD6" i="1"/>
  <c r="AJ8" i="1"/>
  <c r="AH9" i="1"/>
  <c r="AA6" i="1"/>
  <c r="AI6" i="1"/>
  <c r="Y8" i="1"/>
  <c r="AG8" i="1"/>
  <c r="W9" i="1"/>
  <c r="AE9" i="1"/>
  <c r="AM9" i="1"/>
  <c r="AC12" i="1"/>
  <c r="AK12" i="1"/>
  <c r="AA13" i="1"/>
  <c r="AI13" i="1"/>
  <c r="Y17" i="1"/>
  <c r="AG17" i="1"/>
  <c r="W21" i="1"/>
  <c r="AE21" i="1"/>
  <c r="AM21" i="1"/>
  <c r="AC25" i="1"/>
  <c r="AK25" i="1"/>
  <c r="AA27" i="1"/>
  <c r="AI27" i="1"/>
  <c r="Y29" i="1"/>
  <c r="AG29" i="1"/>
  <c r="W33" i="1"/>
  <c r="AE33" i="1"/>
  <c r="AM33" i="1"/>
  <c r="AC35" i="1"/>
  <c r="AK35" i="1"/>
  <c r="AA36" i="1"/>
  <c r="AI36" i="1"/>
  <c r="Y37" i="1"/>
  <c r="AG37" i="1"/>
  <c r="W39" i="1"/>
  <c r="AE39" i="1"/>
  <c r="AM39" i="1"/>
  <c r="AC41" i="1"/>
  <c r="AK41" i="1"/>
  <c r="AA42" i="1"/>
  <c r="AI42" i="1"/>
  <c r="Y43" i="1"/>
  <c r="AG43" i="1"/>
  <c r="W45" i="1"/>
  <c r="AE45" i="1"/>
  <c r="AM45" i="1"/>
  <c r="Y48" i="1"/>
  <c r="AC48" i="1"/>
  <c r="AG48" i="1"/>
  <c r="AK48" i="1"/>
  <c r="W51" i="1"/>
  <c r="AA51" i="1"/>
  <c r="AE51" i="1"/>
  <c r="AI51" i="1"/>
  <c r="AM51" i="1"/>
  <c r="Y52" i="1"/>
  <c r="AC52" i="1"/>
  <c r="AG52" i="1"/>
  <c r="AK52" i="1"/>
  <c r="W53" i="1"/>
  <c r="AA53" i="1"/>
  <c r="AE53" i="1"/>
  <c r="AI53" i="1"/>
  <c r="AM53" i="1"/>
  <c r="Y54" i="1"/>
  <c r="AC54" i="1"/>
  <c r="AG54" i="1"/>
  <c r="AK54" i="1"/>
  <c r="W55" i="1"/>
  <c r="AA55" i="1"/>
  <c r="AE55" i="1"/>
  <c r="AI55" i="1"/>
  <c r="AM55" i="1"/>
  <c r="Y5" i="1"/>
  <c r="AC5" i="1"/>
  <c r="AG5" i="1"/>
  <c r="AK5" i="1"/>
  <c r="AN4" i="1"/>
  <c r="AJ4" i="1"/>
  <c r="AF4" i="1"/>
  <c r="AB4" i="1"/>
  <c r="X4" i="1"/>
  <c r="AL6" i="1"/>
  <c r="AB8" i="1"/>
  <c r="Z9" i="1"/>
  <c r="X12" i="1"/>
  <c r="AF12" i="1"/>
  <c r="AN12" i="1"/>
  <c r="AD13" i="1"/>
  <c r="AL13" i="1"/>
  <c r="AB17" i="1"/>
  <c r="AJ17" i="1"/>
  <c r="Z21" i="1"/>
  <c r="AH21" i="1"/>
  <c r="X25" i="1"/>
  <c r="AF25" i="1"/>
  <c r="AN25" i="1"/>
  <c r="AD27" i="1"/>
  <c r="AL27" i="1"/>
  <c r="AB29" i="1"/>
  <c r="AJ29" i="1"/>
  <c r="Z33" i="1"/>
  <c r="AH33" i="1"/>
  <c r="X35" i="1"/>
  <c r="AF35" i="1"/>
  <c r="AN35" i="1"/>
  <c r="AD36" i="1"/>
  <c r="AL36" i="1"/>
  <c r="AB37" i="1"/>
  <c r="AJ37" i="1"/>
  <c r="Z39" i="1"/>
  <c r="AH39" i="1"/>
  <c r="X41" i="1"/>
  <c r="AF41" i="1"/>
  <c r="AN41" i="1"/>
  <c r="AD42" i="1"/>
  <c r="AL42" i="1"/>
  <c r="AB43" i="1"/>
  <c r="AJ43" i="1"/>
  <c r="Z45" i="1"/>
  <c r="AH45" i="1"/>
  <c r="AN45" i="1"/>
  <c r="Z48" i="1"/>
  <c r="AD48" i="1"/>
  <c r="AH48" i="1"/>
  <c r="AL48" i="1"/>
  <c r="X51" i="1"/>
  <c r="AB51" i="1"/>
  <c r="AF51" i="1"/>
  <c r="AJ51" i="1"/>
  <c r="AN51" i="1"/>
  <c r="Z52" i="1"/>
  <c r="AD52" i="1"/>
  <c r="AH52" i="1"/>
  <c r="AL52" i="1"/>
  <c r="X53" i="1"/>
  <c r="AB53" i="1"/>
  <c r="AF53" i="1"/>
  <c r="AJ53" i="1"/>
  <c r="AN53" i="1"/>
  <c r="Z54" i="1"/>
  <c r="AD54" i="1"/>
  <c r="AH54" i="1"/>
  <c r="AL54" i="1"/>
  <c r="X55" i="1"/>
  <c r="AB55" i="1"/>
  <c r="AF55" i="1"/>
  <c r="AJ55" i="1"/>
  <c r="AN55" i="1"/>
  <c r="Z5" i="1"/>
  <c r="AD5" i="1"/>
  <c r="AH5" i="1"/>
  <c r="AL5" i="1"/>
  <c r="AM4" i="1"/>
  <c r="AI4" i="1"/>
  <c r="AE4" i="1"/>
  <c r="AA4" i="1"/>
  <c r="W4" i="1"/>
  <c r="W6" i="1"/>
  <c r="AE6" i="1"/>
  <c r="AM6" i="1"/>
  <c r="AC8" i="1"/>
  <c r="AK8" i="1"/>
  <c r="AA9" i="1"/>
  <c r="AI9" i="1"/>
  <c r="Y12" i="1"/>
  <c r="AG12" i="1"/>
  <c r="W13" i="1"/>
  <c r="AC17" i="1"/>
  <c r="Y25" i="1"/>
  <c r="AM27" i="1"/>
  <c r="AI33" i="1"/>
  <c r="AE36" i="1"/>
  <c r="AA39" i="1"/>
  <c r="W42" i="1"/>
  <c r="AK43" i="1"/>
  <c r="AA48" i="1"/>
  <c r="Y51" i="1"/>
  <c r="AM52" i="1"/>
  <c r="AK53" i="1"/>
  <c r="AI54" i="1"/>
  <c r="AG55" i="1"/>
  <c r="AE5" i="1"/>
  <c r="AH4" i="1"/>
  <c r="AK17" i="1"/>
  <c r="AC29" i="1"/>
  <c r="AM36" i="1"/>
  <c r="AE42" i="1"/>
  <c r="AE48" i="1"/>
  <c r="AA52" i="1"/>
  <c r="W54" i="1"/>
  <c r="AK55" i="1"/>
  <c r="AD4" i="1"/>
  <c r="AE13" i="1"/>
  <c r="AA21" i="1"/>
  <c r="W27" i="1"/>
  <c r="AK29" i="1"/>
  <c r="AG35" i="1"/>
  <c r="AC37" i="1"/>
  <c r="Y41" i="1"/>
  <c r="AM42" i="1"/>
  <c r="AI45" i="1"/>
  <c r="AI48" i="1"/>
  <c r="AG51" i="1"/>
  <c r="AE52" i="1"/>
  <c r="AC53" i="1"/>
  <c r="AA54" i="1"/>
  <c r="Y55" i="1"/>
  <c r="W5" i="1"/>
  <c r="AM5" i="1"/>
  <c r="Z4" i="1"/>
  <c r="AM13" i="1"/>
  <c r="AI21" i="1"/>
  <c r="AE27" i="1"/>
  <c r="AA33" i="1"/>
  <c r="W36" i="1"/>
  <c r="AK37" i="1"/>
  <c r="AG41" i="1"/>
  <c r="AC43" i="1"/>
  <c r="W48" i="1"/>
  <c r="AM48" i="1"/>
  <c r="AK51" i="1"/>
  <c r="AI52" i="1"/>
  <c r="AG53" i="1"/>
  <c r="AE54" i="1"/>
  <c r="AC55" i="1"/>
  <c r="AA5" i="1"/>
  <c r="AL4" i="1"/>
  <c r="W52" i="1"/>
  <c r="AG25" i="1"/>
  <c r="Y35" i="1"/>
  <c r="AI39" i="1"/>
  <c r="AA45" i="1"/>
  <c r="AC51" i="1"/>
  <c r="Y53" i="1"/>
  <c r="AM54" i="1"/>
  <c r="AI5" i="1"/>
  <c r="X19" i="1"/>
  <c r="AN28" i="1"/>
  <c r="AB31" i="1"/>
  <c r="AI16" i="1"/>
  <c r="F17" i="1"/>
  <c r="F29" i="1"/>
  <c r="F42" i="1"/>
  <c r="F43" i="1"/>
  <c r="F6" i="1"/>
  <c r="F39" i="1"/>
  <c r="F12" i="1"/>
  <c r="F13" i="1"/>
  <c r="F37" i="1"/>
  <c r="F45" i="1"/>
  <c r="F8" i="1"/>
  <c r="F9" i="1"/>
  <c r="F21" i="1"/>
  <c r="F27" i="1"/>
  <c r="F33" i="1"/>
  <c r="F48" i="1"/>
  <c r="F53" i="1"/>
  <c r="F5" i="1"/>
  <c r="F25" i="1"/>
  <c r="F36" i="1"/>
  <c r="AC18" i="1"/>
  <c r="AL32" i="1"/>
  <c r="AE16" i="1"/>
  <c r="AL28" i="1"/>
  <c r="AA24" i="1"/>
  <c r="AJ34" i="1"/>
  <c r="AF20" i="1"/>
  <c r="X28" i="1"/>
  <c r="AE34" i="1"/>
  <c r="AM31" i="1"/>
  <c r="AC44" i="1"/>
  <c r="AM20" i="1"/>
  <c r="AA20" i="1"/>
  <c r="AB7" i="1"/>
  <c r="AK26" i="1"/>
  <c r="X11" i="1"/>
  <c r="AH14" i="1"/>
  <c r="AI19" i="1"/>
  <c r="Y14" i="1"/>
  <c r="AA30" i="1"/>
  <c r="AJ28" i="1"/>
  <c r="AK18" i="1"/>
  <c r="AD19" i="1"/>
  <c r="AB49" i="1"/>
  <c r="AN7" i="1"/>
  <c r="Y38" i="1"/>
  <c r="W28" i="1"/>
  <c r="X44" i="1"/>
  <c r="AM49" i="1"/>
  <c r="AB32" i="1"/>
  <c r="AD56" i="1"/>
  <c r="AB47" i="1"/>
  <c r="AA38" i="1"/>
  <c r="AF46" i="1"/>
  <c r="AK32" i="1"/>
  <c r="AH24" i="1"/>
  <c r="AM50" i="1"/>
  <c r="AD46" i="1"/>
  <c r="AL10" i="1"/>
  <c r="AI40" i="1"/>
  <c r="AJ15" i="1"/>
  <c r="AA47" i="1"/>
  <c r="AB16" i="1"/>
  <c r="AJ22" i="1"/>
  <c r="AC49" i="1"/>
  <c r="W19" i="1"/>
  <c r="AB30" i="1"/>
  <c r="W40" i="1"/>
  <c r="AM34" i="1"/>
  <c r="AG22" i="1"/>
  <c r="AA22" i="1"/>
  <c r="AE24" i="1"/>
  <c r="AC20" i="1"/>
  <c r="AM26" i="1"/>
  <c r="AL19" i="1"/>
  <c r="AB28" i="1"/>
  <c r="AG7" i="1"/>
  <c r="Y26" i="1"/>
  <c r="AK10" i="1"/>
  <c r="W11" i="1"/>
  <c r="AF32" i="1"/>
  <c r="AC16" i="1"/>
  <c r="AL26" i="1"/>
  <c r="AN44" i="1"/>
  <c r="AK15" i="1"/>
  <c r="Z24" i="1"/>
  <c r="AB19" i="1"/>
  <c r="AM46" i="1"/>
  <c r="AD32" i="1"/>
  <c r="AH38" i="1"/>
  <c r="AA40" i="1"/>
  <c r="AH44" i="1"/>
  <c r="AE49" i="1"/>
  <c r="AF14" i="1"/>
  <c r="Y56" i="1"/>
  <c r="Y11" i="1"/>
  <c r="Z46" i="1"/>
  <c r="W22" i="1"/>
  <c r="AL16" i="1"/>
  <c r="AA23" i="1"/>
  <c r="AC31" i="1"/>
  <c r="AC56" i="1"/>
  <c r="Y32" i="1"/>
  <c r="Y34" i="1"/>
  <c r="AB15" i="1"/>
  <c r="AB22" i="1"/>
  <c r="X31" i="1"/>
  <c r="AL23" i="1"/>
  <c r="AN15" i="1"/>
  <c r="AI24" i="1"/>
  <c r="AF19" i="1"/>
  <c r="AM16" i="1"/>
  <c r="AL46" i="1"/>
  <c r="AD34" i="1"/>
  <c r="AE7" i="1"/>
  <c r="AL24" i="1"/>
  <c r="AJ32" i="1"/>
  <c r="AH10" i="1"/>
  <c r="AA19" i="1"/>
  <c r="AI49" i="1"/>
  <c r="AF56" i="1"/>
  <c r="AB44" i="1"/>
  <c r="W23" i="1"/>
  <c r="AE18" i="1"/>
  <c r="W50" i="1"/>
  <c r="AG19" i="1"/>
  <c r="AC50" i="1"/>
  <c r="AC30" i="1"/>
  <c r="AK22" i="1"/>
  <c r="AC23" i="1"/>
  <c r="AN16" i="1"/>
  <c r="AB14" i="1"/>
  <c r="AL22" i="1"/>
  <c r="AK28" i="1"/>
  <c r="AN40" i="1"/>
  <c r="AG47" i="1"/>
  <c r="AN38" i="1"/>
  <c r="Y30" i="1"/>
  <c r="AF30" i="1"/>
  <c r="Z20" i="1"/>
  <c r="AK49" i="1"/>
  <c r="AI38" i="1"/>
  <c r="AH23" i="1"/>
  <c r="AM10" i="1"/>
  <c r="AH32" i="1"/>
  <c r="Z30" i="1"/>
  <c r="Z23" i="1"/>
  <c r="AB50" i="1"/>
  <c r="X34" i="1"/>
  <c r="AD11" i="1"/>
  <c r="AI30" i="1"/>
  <c r="Y47" i="1"/>
  <c r="AL44" i="1"/>
  <c r="W24" i="1"/>
  <c r="Z22" i="1"/>
  <c r="Y46" i="1"/>
  <c r="AI26" i="1"/>
  <c r="W26" i="1"/>
  <c r="AB26" i="1"/>
  <c r="AI23" i="1"/>
  <c r="AG49" i="1"/>
  <c r="AN18" i="1"/>
  <c r="AA10" i="1"/>
  <c r="Z10" i="1"/>
  <c r="AA46" i="1"/>
  <c r="Y19" i="1"/>
  <c r="Z50" i="1"/>
  <c r="AH49" i="1"/>
  <c r="X32" i="1"/>
  <c r="AH50" i="1"/>
  <c r="AB34" i="1"/>
  <c r="AK50" i="1"/>
  <c r="AH34" i="1"/>
  <c r="AJ24" i="1"/>
  <c r="AF49" i="1"/>
  <c r="AI50" i="1"/>
  <c r="AG24" i="1"/>
  <c r="Z38" i="1"/>
  <c r="X26" i="1"/>
  <c r="Y16" i="1"/>
  <c r="X10" i="1"/>
  <c r="AD7" i="1"/>
  <c r="Y49" i="1"/>
  <c r="AM22" i="1"/>
  <c r="AG38" i="1"/>
  <c r="AG18" i="1"/>
  <c r="AI10" i="1"/>
  <c r="AN24" i="1"/>
  <c r="AD18" i="1"/>
  <c r="AL38" i="1"/>
  <c r="AJ38" i="1"/>
  <c r="AF40" i="1"/>
  <c r="AA18" i="1"/>
  <c r="AD16" i="1"/>
  <c r="AL49" i="1"/>
  <c r="AI34" i="1"/>
  <c r="AD44" i="1"/>
  <c r="AI28" i="1"/>
  <c r="AG23" i="1"/>
  <c r="AF23" i="1"/>
  <c r="AM44" i="1"/>
  <c r="AK38" i="1"/>
  <c r="X49" i="1"/>
  <c r="AE19" i="1"/>
  <c r="AE30" i="1"/>
  <c r="AB23" i="1"/>
  <c r="W7" i="1"/>
  <c r="AD30" i="1"/>
  <c r="Y7" i="1"/>
  <c r="AK11" i="1"/>
  <c r="W15" i="1"/>
  <c r="AJ50" i="1"/>
  <c r="AC10" i="1"/>
  <c r="Z40" i="1"/>
  <c r="AL14" i="1"/>
  <c r="AG15" i="1"/>
  <c r="AL20" i="1"/>
  <c r="AC19" i="1"/>
  <c r="AN47" i="1"/>
  <c r="AN10" i="1"/>
  <c r="AK23" i="1"/>
  <c r="AD38" i="1"/>
  <c r="AE22" i="1"/>
  <c r="AN11" i="1"/>
  <c r="AH31" i="1"/>
  <c r="AG46" i="1"/>
  <c r="AL50" i="1"/>
  <c r="W14" i="1"/>
  <c r="AA7" i="1"/>
  <c r="AH56" i="1"/>
  <c r="AL34" i="1"/>
  <c r="AN49" i="1"/>
  <c r="AG50" i="1"/>
  <c r="AM28" i="1"/>
  <c r="Y40" i="1"/>
  <c r="AH40" i="1"/>
  <c r="W47" i="1"/>
  <c r="AG32" i="1"/>
  <c r="AA44" i="1"/>
  <c r="AE15" i="1"/>
  <c r="AM19" i="1"/>
  <c r="AA56" i="1"/>
  <c r="AC28" i="1"/>
  <c r="AH20" i="1"/>
  <c r="AN26" i="1"/>
  <c r="Z28" i="1"/>
  <c r="AJ49" i="1"/>
  <c r="Y23" i="1"/>
  <c r="AN46" i="1"/>
  <c r="AG14" i="1"/>
  <c r="AD22" i="1"/>
  <c r="AD10" i="1"/>
  <c r="Y15" i="1"/>
  <c r="AM24" i="1"/>
  <c r="AB20" i="1"/>
  <c r="X20" i="1"/>
  <c r="AN50" i="1"/>
  <c r="AE31" i="1"/>
  <c r="AD24" i="1"/>
  <c r="W32" i="1"/>
  <c r="AN14" i="1"/>
  <c r="AK16" i="1"/>
  <c r="AJ23" i="1"/>
  <c r="AE47" i="1"/>
  <c r="X50" i="1"/>
  <c r="AE50" i="1"/>
  <c r="AD14" i="1"/>
  <c r="AF22" i="1"/>
  <c r="AL47" i="1"/>
  <c r="AG40" i="1"/>
  <c r="AB11" i="1"/>
  <c r="W18" i="1"/>
  <c r="AF7" i="1"/>
  <c r="AD20" i="1"/>
  <c r="AF50" i="1"/>
  <c r="AF31" i="1"/>
  <c r="AH11" i="1"/>
  <c r="W38" i="1"/>
  <c r="X22" i="1"/>
  <c r="AC15" i="1"/>
  <c r="AG11" i="1"/>
  <c r="AJ30" i="1"/>
  <c r="W20" i="1"/>
  <c r="AB24" i="1"/>
  <c r="AE28" i="1"/>
  <c r="AF18" i="1"/>
  <c r="AF28" i="1"/>
  <c r="AH47" i="1"/>
  <c r="AK30" i="1"/>
  <c r="W16" i="1"/>
  <c r="AG30" i="1"/>
  <c r="AM7" i="1"/>
  <c r="AA34" i="1"/>
  <c r="AC24" i="1"/>
  <c r="AJ20" i="1"/>
  <c r="Z16" i="1"/>
  <c r="Y28" i="1"/>
  <c r="X24" i="1"/>
  <c r="Y31" i="1"/>
  <c r="AN32" i="1"/>
  <c r="AL15" i="1"/>
  <c r="AG10" i="1"/>
  <c r="AM40" i="1"/>
  <c r="AC26" i="1"/>
  <c r="AE14" i="1"/>
  <c r="X40" i="1"/>
  <c r="AA16" i="1"/>
  <c r="Z26" i="1"/>
  <c r="AM18" i="1"/>
  <c r="AN30" i="1"/>
  <c r="AK31" i="1"/>
  <c r="AI22" i="1"/>
  <c r="AI18" i="1"/>
  <c r="AF38" i="1"/>
  <c r="AI7" i="1"/>
  <c r="AM47" i="1"/>
  <c r="AB10" i="1"/>
  <c r="AJ47" i="1"/>
  <c r="AC32" i="1"/>
  <c r="AI15" i="1"/>
  <c r="AH30" i="1"/>
  <c r="AE40" i="1"/>
  <c r="Z19" i="1"/>
  <c r="AJ7" i="1"/>
  <c r="AC11" i="1"/>
  <c r="W34" i="1"/>
  <c r="AF24" i="1"/>
  <c r="AL7" i="1"/>
  <c r="AJ18" i="1"/>
  <c r="AI20" i="1"/>
  <c r="AL18" i="1"/>
  <c r="AH7" i="1"/>
  <c r="AF26" i="1"/>
  <c r="Y44" i="1"/>
  <c r="X38" i="1"/>
  <c r="AJ14" i="1"/>
  <c r="X47" i="1"/>
  <c r="AB46" i="1"/>
  <c r="AM30" i="1"/>
  <c r="AI14" i="1"/>
  <c r="AL31" i="1"/>
  <c r="BJ4" i="1"/>
  <c r="BK4" i="1"/>
  <c r="BL4" i="1"/>
  <c r="BM4" i="1"/>
  <c r="AJ10" i="1"/>
  <c r="AG31" i="1"/>
  <c r="X14" i="1"/>
  <c r="Y18" i="1"/>
  <c r="AN56" i="1"/>
  <c r="X15" i="1"/>
  <c r="AK56" i="1"/>
  <c r="Z34" i="1"/>
  <c r="AF16" i="1"/>
  <c r="AB40" i="1"/>
  <c r="AA15" i="1"/>
  <c r="AG26" i="1"/>
  <c r="Z31" i="1"/>
  <c r="AI11" i="1"/>
  <c r="AE44" i="1"/>
  <c r="AH28" i="1"/>
  <c r="AK34" i="1"/>
  <c r="AK20" i="1"/>
  <c r="AG56" i="1"/>
  <c r="AJ16" i="1"/>
  <c r="AE10" i="1"/>
  <c r="AD31" i="1"/>
  <c r="AD47" i="1"/>
  <c r="X46" i="1"/>
  <c r="AD40" i="1"/>
  <c r="AC14" i="1"/>
  <c r="AG34" i="1"/>
  <c r="X23" i="1"/>
  <c r="AC46" i="1"/>
  <c r="AF15" i="1"/>
  <c r="AI47" i="1"/>
  <c r="AA31" i="1"/>
  <c r="Z7" i="1"/>
  <c r="W56" i="1"/>
  <c r="AA26" i="1"/>
  <c r="AB56" i="1"/>
  <c r="AH16" i="1"/>
  <c r="W44" i="1"/>
  <c r="AB18" i="1"/>
  <c r="AM15" i="1"/>
  <c r="AN34" i="1"/>
  <c r="AH22" i="1"/>
  <c r="Y22" i="1"/>
  <c r="AD50" i="1"/>
  <c r="AH46" i="1"/>
  <c r="Y10" i="1"/>
  <c r="X18" i="1"/>
  <c r="AN31" i="1"/>
  <c r="AD28" i="1"/>
  <c r="AK46" i="1"/>
  <c r="AK44" i="1"/>
  <c r="Z49" i="1"/>
  <c r="AC34" i="1"/>
  <c r="AI32" i="1"/>
  <c r="AD49" i="1"/>
  <c r="AJ26" i="1"/>
  <c r="AA49" i="1"/>
  <c r="AB38" i="1"/>
  <c r="AH26" i="1"/>
  <c r="AL30" i="1"/>
  <c r="AL56" i="1"/>
  <c r="Y20" i="1"/>
  <c r="AM56" i="1"/>
  <c r="AM38" i="1"/>
  <c r="AF34" i="1"/>
  <c r="AE23" i="1"/>
  <c r="AJ40" i="1"/>
  <c r="AM23" i="1"/>
  <c r="AF47" i="1"/>
  <c r="W46" i="1"/>
  <c r="AE20" i="1"/>
  <c r="AH15" i="1"/>
  <c r="AE46" i="1"/>
  <c r="AA28" i="1"/>
  <c r="AC47" i="1"/>
  <c r="AE38" i="1"/>
  <c r="W49" i="1"/>
  <c r="AA32" i="1"/>
  <c r="AN22" i="1"/>
  <c r="AM11" i="1"/>
  <c r="Z32" i="1"/>
  <c r="W30" i="1"/>
  <c r="Z44" i="1"/>
  <c r="AN23" i="1"/>
  <c r="AL11" i="1"/>
  <c r="AI56" i="1"/>
  <c r="AE56" i="1"/>
  <c r="AI31" i="1"/>
  <c r="AC22" i="1"/>
  <c r="AF44" i="1"/>
  <c r="AD26" i="1"/>
  <c r="AK47" i="1"/>
  <c r="AL40" i="1"/>
  <c r="X16" i="1"/>
  <c r="AJ11" i="1"/>
  <c r="AJ44" i="1"/>
  <c r="AJ19" i="1"/>
  <c r="AE11" i="1"/>
  <c r="X30" i="1"/>
  <c r="Z56" i="1"/>
  <c r="AI44" i="1"/>
  <c r="Y24" i="1"/>
  <c r="AA50" i="1"/>
  <c r="AA11" i="1"/>
  <c r="AG16" i="1"/>
  <c r="Z15" i="1"/>
  <c r="AM32" i="1"/>
  <c r="AD23" i="1"/>
  <c r="AM14" i="1"/>
  <c r="AH18" i="1"/>
  <c r="Z14" i="1"/>
  <c r="W10" i="1"/>
  <c r="AC7" i="1"/>
  <c r="AH19" i="1"/>
  <c r="AA14" i="1"/>
  <c r="AN19" i="1"/>
  <c r="Y50" i="1"/>
  <c r="AC40" i="1"/>
  <c r="AK24" i="1"/>
  <c r="AK40" i="1"/>
  <c r="AG28" i="1"/>
  <c r="AD15" i="1"/>
  <c r="AK14" i="1"/>
  <c r="X7" i="1"/>
  <c r="W31" i="1"/>
  <c r="AI46" i="1"/>
  <c r="AF10" i="1"/>
  <c r="AG44" i="1"/>
  <c r="AK7" i="1"/>
  <c r="Z18" i="1"/>
  <c r="AN20" i="1"/>
  <c r="AF11" i="1"/>
  <c r="AC38" i="1"/>
  <c r="AE32" i="1"/>
  <c r="AK19" i="1"/>
  <c r="Z47" i="1"/>
  <c r="X56" i="1"/>
  <c r="AJ31" i="1"/>
  <c r="AJ46" i="1"/>
  <c r="AG20" i="1"/>
  <c r="G49" i="1"/>
  <c r="F49" i="1"/>
  <c r="G28" i="1"/>
  <c r="F28" i="1"/>
  <c r="H34" i="1"/>
  <c r="G21" i="1"/>
  <c r="F40" i="1"/>
  <c r="G18" i="1"/>
  <c r="H47" i="1"/>
  <c r="F47" i="1"/>
  <c r="F44" i="1"/>
  <c r="F26" i="1"/>
  <c r="G47" i="1"/>
  <c r="H11" i="1"/>
  <c r="H20" i="1"/>
  <c r="H5" i="1"/>
  <c r="G30" i="1"/>
  <c r="G11" i="1"/>
  <c r="F19" i="1"/>
  <c r="G56" i="1"/>
  <c r="G13" i="1"/>
  <c r="H32" i="1"/>
  <c r="H14" i="1"/>
  <c r="H40" i="1"/>
  <c r="G52" i="1"/>
  <c r="H48" i="1"/>
  <c r="F11" i="1"/>
  <c r="H54" i="1"/>
  <c r="G25" i="1"/>
  <c r="H12" i="1"/>
  <c r="H41" i="1"/>
  <c r="H50" i="1"/>
  <c r="G32" i="1"/>
  <c r="H29" i="1"/>
  <c r="G19" i="1"/>
  <c r="G4" i="1"/>
  <c r="G40" i="1"/>
  <c r="H45" i="1"/>
  <c r="F15" i="1"/>
  <c r="F24" i="1"/>
  <c r="F34" i="1"/>
  <c r="H49" i="1"/>
  <c r="G7" i="1"/>
  <c r="G14" i="1"/>
  <c r="H17" i="1"/>
  <c r="F18" i="1"/>
  <c r="G17" i="1"/>
  <c r="G27" i="1"/>
  <c r="H26" i="1"/>
  <c r="G46" i="1"/>
  <c r="G8" i="1"/>
  <c r="G45" i="1"/>
  <c r="G38" i="1"/>
  <c r="G53" i="1"/>
  <c r="H38" i="1"/>
  <c r="H6" i="1"/>
  <c r="F38" i="1"/>
  <c r="G41" i="1"/>
  <c r="F30" i="1"/>
  <c r="H7" i="1"/>
  <c r="H24" i="1"/>
  <c r="G6" i="1"/>
  <c r="F23" i="1"/>
  <c r="G37" i="1"/>
  <c r="H53" i="1"/>
  <c r="H44" i="1"/>
  <c r="H51" i="1"/>
  <c r="G26" i="1"/>
  <c r="G29" i="1"/>
  <c r="F14" i="1"/>
  <c r="F56" i="1"/>
  <c r="G54" i="1"/>
  <c r="H19" i="1"/>
  <c r="F52" i="1"/>
  <c r="G10" i="1"/>
  <c r="G9" i="1"/>
  <c r="H36" i="1"/>
  <c r="G33" i="1"/>
  <c r="H22" i="1"/>
  <c r="G34" i="1"/>
  <c r="G12" i="1"/>
  <c r="H39" i="1"/>
  <c r="H21" i="1"/>
  <c r="H42" i="1"/>
  <c r="G31" i="1"/>
  <c r="G22" i="1"/>
  <c r="H4" i="1"/>
  <c r="H52" i="1"/>
  <c r="F4" i="1"/>
  <c r="H23" i="1"/>
  <c r="H35" i="1"/>
  <c r="H18" i="1"/>
  <c r="F32" i="1"/>
  <c r="F46" i="1"/>
  <c r="F55" i="1"/>
  <c r="G23" i="1"/>
  <c r="F35" i="1"/>
  <c r="H25" i="1"/>
  <c r="G43" i="1"/>
  <c r="G24" i="1"/>
  <c r="G5" i="1"/>
  <c r="F54" i="1"/>
  <c r="H33" i="1"/>
  <c r="H13" i="1"/>
  <c r="F20" i="1"/>
  <c r="G35" i="1"/>
  <c r="H28" i="1"/>
  <c r="H27" i="1"/>
  <c r="H55" i="1"/>
  <c r="F31" i="1"/>
  <c r="H46" i="1"/>
  <c r="G20" i="1"/>
  <c r="F50" i="1"/>
  <c r="G16" i="1"/>
  <c r="F10" i="1"/>
  <c r="F41" i="1"/>
  <c r="D43" i="16" s="1"/>
  <c r="H15" i="1"/>
  <c r="G39" i="1"/>
  <c r="G44" i="1"/>
  <c r="G42" i="1"/>
  <c r="H10" i="1"/>
  <c r="H30" i="1"/>
  <c r="H37" i="1"/>
  <c r="G55" i="1"/>
  <c r="F22" i="1"/>
  <c r="G48" i="1"/>
  <c r="G50" i="1"/>
  <c r="G51" i="1"/>
  <c r="H9" i="1"/>
  <c r="G36" i="1"/>
  <c r="G15" i="1"/>
  <c r="H31" i="1"/>
  <c r="H43" i="1"/>
  <c r="H16" i="1"/>
  <c r="F16" i="1"/>
  <c r="H56" i="1"/>
  <c r="H8" i="1"/>
  <c r="F7" i="1"/>
  <c r="F51" i="1"/>
  <c r="AE26" i="1"/>
  <c r="Z11" i="1"/>
  <c r="BL26" i="1"/>
  <c r="BJ17" i="1"/>
  <c r="BK15" i="1"/>
  <c r="BK13" i="1"/>
  <c r="BM16" i="1"/>
  <c r="BJ51" i="1"/>
  <c r="BK38" i="1"/>
  <c r="BM17" i="1"/>
  <c r="BJ24" i="1"/>
  <c r="BK10" i="1"/>
  <c r="BM47" i="1"/>
  <c r="BJ16" i="1"/>
  <c r="BJ37" i="1"/>
  <c r="BM7" i="1"/>
  <c r="BL16" i="1"/>
  <c r="BJ19" i="1"/>
  <c r="BJ7" i="1"/>
  <c r="BL21" i="1"/>
  <c r="BL9" i="1"/>
  <c r="BJ38" i="1"/>
  <c r="BK26" i="1"/>
  <c r="BJ32" i="1"/>
  <c r="BL32" i="1"/>
  <c r="BM13" i="1"/>
  <c r="BJ13" i="1"/>
  <c r="BL53" i="1"/>
  <c r="BM42" i="1"/>
  <c r="BK28" i="1"/>
  <c r="BL44" i="1"/>
  <c r="BJ46" i="1"/>
  <c r="BM36" i="1"/>
  <c r="BM51" i="1"/>
  <c r="BM53" i="1"/>
  <c r="BM6" i="1"/>
  <c r="BJ9" i="1"/>
  <c r="BJ15" i="1"/>
  <c r="BM43" i="1"/>
  <c r="BM45" i="1"/>
  <c r="BJ49" i="1"/>
  <c r="BK39" i="1"/>
  <c r="BK51" i="1"/>
  <c r="BM14" i="1"/>
  <c r="BJ55" i="1"/>
  <c r="BL15" i="1"/>
  <c r="BK49" i="1"/>
  <c r="BJ43" i="1"/>
  <c r="BJ35" i="1"/>
  <c r="BM40" i="1"/>
  <c r="BL45" i="1"/>
  <c r="BJ44" i="1"/>
  <c r="BJ18" i="1"/>
  <c r="BM50" i="1"/>
  <c r="BL7" i="1"/>
  <c r="BL10" i="1"/>
  <c r="BK43" i="1"/>
  <c r="BL18" i="1"/>
  <c r="BM56" i="1"/>
  <c r="BJ50" i="1"/>
  <c r="BM9" i="1"/>
  <c r="BJ56" i="1"/>
  <c r="BJ29" i="1"/>
  <c r="BM18" i="1"/>
  <c r="BJ45" i="1"/>
  <c r="BK14" i="1"/>
  <c r="BM11" i="1"/>
  <c r="BL24" i="1"/>
  <c r="BK44" i="1"/>
  <c r="BM38" i="1"/>
  <c r="BL13" i="1"/>
  <c r="BJ40" i="1"/>
  <c r="BK6" i="1"/>
  <c r="BK55" i="1"/>
  <c r="BK22" i="1"/>
  <c r="BJ53" i="1"/>
  <c r="BK12" i="1"/>
  <c r="BK30" i="1"/>
  <c r="BM19" i="1"/>
  <c r="BK16" i="1"/>
  <c r="BK32" i="1"/>
  <c r="BL49" i="1"/>
  <c r="BM12" i="1"/>
  <c r="BL36" i="1"/>
  <c r="BL37" i="1"/>
  <c r="BM54" i="1"/>
  <c r="BJ52" i="1"/>
  <c r="BK18" i="1"/>
  <c r="BL42" i="1"/>
  <c r="BL19" i="1"/>
  <c r="BJ11" i="1"/>
  <c r="BL14" i="1"/>
  <c r="BL52" i="1"/>
  <c r="BK50" i="1"/>
  <c r="BL11" i="1"/>
  <c r="D13" i="16"/>
  <c r="BM28" i="1"/>
  <c r="BL6" i="1"/>
  <c r="BJ30" i="1"/>
  <c r="BL56" i="1"/>
  <c r="BK47" i="1"/>
  <c r="BK21" i="1"/>
  <c r="BM35" i="1"/>
  <c r="BK54" i="1"/>
  <c r="BL54" i="1"/>
  <c r="BK11" i="1"/>
  <c r="BM52" i="1"/>
  <c r="BJ12" i="1"/>
  <c r="BK19" i="1"/>
  <c r="BL50" i="1"/>
  <c r="BK9" i="1"/>
  <c r="BJ28" i="1"/>
  <c r="BJ47" i="1"/>
  <c r="BJ42" i="1"/>
  <c r="BM26" i="1"/>
  <c r="BL12" i="1"/>
  <c r="BL39" i="1"/>
  <c r="BK53" i="1"/>
  <c r="BL28" i="1"/>
  <c r="BK33" i="1"/>
  <c r="BL30" i="1"/>
  <c r="BL47" i="1"/>
  <c r="BL33" i="1"/>
  <c r="BK24" i="1"/>
  <c r="BK7" i="1"/>
  <c r="BM24" i="1"/>
  <c r="BJ54" i="1"/>
  <c r="BK52" i="1"/>
  <c r="BL29" i="1"/>
  <c r="BM46" i="1"/>
  <c r="BK46" i="1"/>
  <c r="BM29" i="1"/>
  <c r="BL38" i="1"/>
  <c r="BL22" i="1"/>
  <c r="BJ26" i="1"/>
  <c r="BM33" i="1"/>
  <c r="BK35" i="1"/>
  <c r="BK45" i="1"/>
  <c r="BL46" i="1"/>
  <c r="BJ22" i="1"/>
  <c r="BJ39" i="1"/>
  <c r="BJ21" i="1"/>
  <c r="BM37" i="1"/>
  <c r="BK56" i="1"/>
  <c r="BK36" i="1"/>
  <c r="BJ36" i="1"/>
  <c r="BM44" i="1"/>
  <c r="BJ33" i="1"/>
  <c r="BM39" i="1"/>
  <c r="BM49" i="1"/>
  <c r="BK37" i="1"/>
  <c r="BM10" i="1"/>
  <c r="BL51" i="1"/>
  <c r="BL35" i="1"/>
  <c r="BJ14" i="1"/>
  <c r="BL17" i="1"/>
  <c r="BK40" i="1"/>
  <c r="BM32" i="1"/>
  <c r="BK42" i="1"/>
  <c r="BM22" i="1"/>
  <c r="BJ6" i="1"/>
  <c r="BM15" i="1"/>
  <c r="BL40" i="1"/>
  <c r="BL55" i="1"/>
  <c r="BJ10" i="1"/>
  <c r="BM21" i="1"/>
  <c r="BM55" i="1"/>
  <c r="BM30" i="1"/>
  <c r="BL43" i="1"/>
  <c r="D45" i="16" s="1"/>
  <c r="BK29" i="1"/>
  <c r="BG10" i="1"/>
  <c r="BH41" i="1"/>
  <c r="BH19" i="1"/>
  <c r="BG12" i="1"/>
  <c r="BI25" i="1"/>
  <c r="BH26" i="1"/>
  <c r="BH12" i="1"/>
  <c r="BI31" i="1"/>
  <c r="BH33" i="1"/>
  <c r="BG36" i="1"/>
  <c r="BH39" i="1"/>
  <c r="BI23" i="1"/>
  <c r="BH44" i="1"/>
  <c r="BI44" i="1"/>
  <c r="BI9" i="1"/>
  <c r="BH23" i="1"/>
  <c r="BI36" i="1"/>
  <c r="BG34" i="1"/>
  <c r="BG26" i="1"/>
  <c r="BI42" i="1"/>
  <c r="BH25" i="1"/>
  <c r="BI12" i="1"/>
  <c r="BH48" i="1"/>
  <c r="BH24" i="1"/>
  <c r="BI41" i="1"/>
  <c r="BH6" i="1"/>
  <c r="BI33" i="1"/>
  <c r="BI8" i="1"/>
  <c r="BG29" i="1"/>
  <c r="BH34" i="1"/>
  <c r="BI13" i="1"/>
  <c r="BI24" i="1"/>
  <c r="BG44" i="1"/>
  <c r="BI20" i="1"/>
  <c r="BG20" i="1"/>
  <c r="BG19" i="1"/>
  <c r="BI39" i="1"/>
  <c r="BG24" i="1"/>
  <c r="BG31" i="1"/>
  <c r="BI26" i="1"/>
  <c r="BI27" i="1"/>
  <c r="BH9" i="1"/>
  <c r="BG25" i="1"/>
  <c r="BI19" i="1"/>
  <c r="BI6" i="1"/>
  <c r="BG41" i="1"/>
  <c r="BI10" i="1"/>
  <c r="BH10" i="1"/>
  <c r="BI34" i="1"/>
  <c r="BG23" i="1"/>
  <c r="BH13" i="1"/>
  <c r="BG42" i="1"/>
  <c r="BH29" i="1"/>
  <c r="BH20" i="1"/>
  <c r="BI48" i="1"/>
  <c r="C50" i="16" s="1"/>
  <c r="BG48" i="1"/>
  <c r="BG9" i="1"/>
  <c r="BI29" i="1"/>
  <c r="BH8" i="1"/>
  <c r="BG13" i="1"/>
  <c r="BG33" i="1"/>
  <c r="BH36" i="1"/>
  <c r="BG27" i="1"/>
  <c r="BG6" i="1"/>
  <c r="BH27" i="1"/>
  <c r="BG39" i="1"/>
  <c r="BH31" i="1"/>
  <c r="BH42" i="1"/>
  <c r="BI21" i="1"/>
  <c r="BG21" i="1"/>
  <c r="BH21" i="1"/>
  <c r="BH14" i="1"/>
  <c r="BG54" i="1"/>
  <c r="BG51" i="1"/>
  <c r="BH22" i="1"/>
  <c r="BG35" i="1"/>
  <c r="BG53" i="1"/>
  <c r="BI53" i="1"/>
  <c r="BG56" i="1"/>
  <c r="BH16" i="1"/>
  <c r="BH45" i="1"/>
  <c r="BH5" i="1"/>
  <c r="BH40" i="1"/>
  <c r="BI50" i="1"/>
  <c r="BG16" i="1"/>
  <c r="BI45" i="1"/>
  <c r="BI15" i="1"/>
  <c r="BH50" i="1"/>
  <c r="BG37" i="1"/>
  <c r="BH49" i="1"/>
  <c r="BI43" i="1"/>
  <c r="BH11" i="1"/>
  <c r="BG5" i="1"/>
  <c r="BH32" i="1"/>
  <c r="BH51" i="1"/>
  <c r="BG14" i="1"/>
  <c r="BI18" i="1"/>
  <c r="BG49" i="1"/>
  <c r="BI35" i="1"/>
  <c r="BI17" i="1"/>
  <c r="BG28" i="1"/>
  <c r="BG38" i="1"/>
  <c r="BH4" i="1"/>
  <c r="BH47" i="1"/>
  <c r="BG11" i="1"/>
  <c r="BG32" i="1"/>
  <c r="BI32" i="1"/>
  <c r="BI4" i="1"/>
  <c r="BH28" i="1"/>
  <c r="BI49" i="1"/>
  <c r="BG47" i="1"/>
  <c r="BH38" i="1"/>
  <c r="BG22" i="1"/>
  <c r="BH56" i="1"/>
  <c r="BG46" i="1"/>
  <c r="BG43" i="1"/>
  <c r="BH17" i="1"/>
  <c r="BI11" i="1"/>
  <c r="BI55" i="1"/>
  <c r="BG52" i="1"/>
  <c r="BH37" i="1"/>
  <c r="BI30" i="1"/>
  <c r="BG30" i="1"/>
  <c r="BI47" i="1"/>
  <c r="BH55" i="1"/>
  <c r="BH18" i="1"/>
  <c r="BG17" i="1"/>
  <c r="BI46" i="1"/>
  <c r="BH35" i="1"/>
  <c r="BI54" i="1"/>
  <c r="BG40" i="1"/>
  <c r="BG55" i="1"/>
  <c r="BG15" i="1"/>
  <c r="BH15" i="1"/>
  <c r="BI5" i="1"/>
  <c r="BH54" i="1"/>
  <c r="BI28" i="1"/>
  <c r="BI16" i="1"/>
  <c r="BI52" i="1"/>
  <c r="BI37" i="1"/>
  <c r="BG4" i="1"/>
  <c r="BG50" i="1"/>
  <c r="BI22" i="1"/>
  <c r="BH43" i="1"/>
  <c r="BG18" i="1"/>
  <c r="BI14" i="1"/>
  <c r="BH52" i="1"/>
  <c r="BH30" i="1"/>
  <c r="BI56" i="1"/>
  <c r="BG45" i="1"/>
  <c r="BH46" i="1"/>
  <c r="BI38" i="1"/>
  <c r="BI51" i="1"/>
  <c r="BI40" i="1"/>
  <c r="BH53" i="1"/>
  <c r="E40" i="16" l="1"/>
  <c r="E20" i="16"/>
  <c r="F12" i="16"/>
  <c r="G7" i="16"/>
  <c r="G56" i="16"/>
  <c r="F52" i="16"/>
  <c r="F48" i="16"/>
  <c r="F44" i="16"/>
  <c r="F40" i="16"/>
  <c r="F36" i="16"/>
  <c r="F32" i="16"/>
  <c r="F24" i="16"/>
  <c r="F16" i="16"/>
  <c r="G14" i="16"/>
  <c r="F11" i="16"/>
  <c r="F7" i="16"/>
  <c r="F56" i="16"/>
  <c r="G51" i="16"/>
  <c r="G47" i="16"/>
  <c r="G43" i="16"/>
  <c r="G39" i="16"/>
  <c r="G35" i="16"/>
  <c r="G31" i="16"/>
  <c r="G27" i="16"/>
  <c r="G23" i="16"/>
  <c r="G19" i="16"/>
  <c r="F14" i="16"/>
  <c r="G10" i="16"/>
  <c r="F15" i="16"/>
  <c r="G55" i="16"/>
  <c r="F51" i="16"/>
  <c r="F47" i="16"/>
  <c r="F43" i="16"/>
  <c r="F39" i="16"/>
  <c r="F35" i="16"/>
  <c r="F31" i="16"/>
  <c r="F27" i="16"/>
  <c r="F23" i="16"/>
  <c r="F19" i="16"/>
  <c r="F10" i="16"/>
  <c r="G15" i="16"/>
  <c r="F55" i="16"/>
  <c r="G50" i="16"/>
  <c r="G46" i="16"/>
  <c r="G42" i="16"/>
  <c r="G38" i="16"/>
  <c r="G34" i="16"/>
  <c r="G30" i="16"/>
  <c r="G26" i="16"/>
  <c r="G22" i="16"/>
  <c r="G18" i="16"/>
  <c r="G9" i="16"/>
  <c r="G58" i="16"/>
  <c r="G54" i="16"/>
  <c r="F50" i="16"/>
  <c r="F46" i="16"/>
  <c r="F42" i="16"/>
  <c r="F38" i="16"/>
  <c r="F34" i="16"/>
  <c r="F30" i="16"/>
  <c r="F26" i="16"/>
  <c r="F22" i="16"/>
  <c r="F18" i="16"/>
  <c r="G13" i="16"/>
  <c r="F9" i="16"/>
  <c r="F58" i="16"/>
  <c r="F54" i="16"/>
  <c r="G49" i="16"/>
  <c r="G45" i="16"/>
  <c r="G41" i="16"/>
  <c r="G37" i="16"/>
  <c r="G33" i="16"/>
  <c r="G29" i="16"/>
  <c r="G25" i="16"/>
  <c r="G21" i="16"/>
  <c r="G17" i="16"/>
  <c r="F13" i="16"/>
  <c r="G8" i="16"/>
  <c r="G57" i="16"/>
  <c r="F53" i="16"/>
  <c r="F49" i="16"/>
  <c r="F45" i="16"/>
  <c r="F41" i="16"/>
  <c r="F37" i="16"/>
  <c r="F33" i="16"/>
  <c r="F29" i="16"/>
  <c r="F25" i="16"/>
  <c r="F21" i="16"/>
  <c r="F17" i="16"/>
  <c r="G12" i="16"/>
  <c r="F8" i="16"/>
  <c r="F57" i="16"/>
  <c r="G52" i="16"/>
  <c r="G48" i="16"/>
  <c r="G44" i="16"/>
  <c r="G40" i="16"/>
  <c r="G36" i="16"/>
  <c r="G32" i="16"/>
  <c r="G28" i="16"/>
  <c r="G24" i="16"/>
  <c r="G20" i="16"/>
  <c r="G16" i="16"/>
  <c r="D52" i="16"/>
  <c r="C38" i="16"/>
  <c r="B54" i="16"/>
  <c r="B43" i="16"/>
  <c r="B45" i="16"/>
  <c r="C40" i="16"/>
  <c r="B48" i="16"/>
  <c r="C13" i="16"/>
  <c r="B9" i="16"/>
  <c r="C12" i="16"/>
  <c r="C30" i="16"/>
  <c r="B34" i="16"/>
  <c r="B57" i="16"/>
  <c r="B20" i="16"/>
  <c r="C41" i="16"/>
  <c r="B27" i="16"/>
  <c r="C54" i="16"/>
  <c r="C45" i="16"/>
  <c r="C31" i="16"/>
  <c r="C29" i="16"/>
  <c r="C7" i="16"/>
  <c r="B23" i="16"/>
  <c r="B6" i="16"/>
  <c r="B41" i="16"/>
  <c r="B8" i="16"/>
  <c r="C16" i="16"/>
  <c r="B12" i="16"/>
  <c r="C33" i="16"/>
  <c r="B32" i="16"/>
  <c r="B40" i="16"/>
  <c r="B58" i="16"/>
  <c r="C22" i="16"/>
  <c r="C20" i="16"/>
  <c r="C9" i="16"/>
  <c r="B33" i="16"/>
  <c r="B22" i="16"/>
  <c r="B17" i="16"/>
  <c r="B51" i="16"/>
  <c r="B28" i="16"/>
  <c r="B36" i="16"/>
  <c r="C18" i="16"/>
  <c r="E51" i="16"/>
  <c r="E36" i="16"/>
  <c r="E17" i="16"/>
  <c r="E25" i="16"/>
  <c r="E29" i="16"/>
  <c r="E33" i="16"/>
  <c r="E41" i="16"/>
  <c r="E45" i="16"/>
  <c r="E47" i="16"/>
  <c r="E49" i="16"/>
  <c r="E50" i="16"/>
  <c r="E53" i="16"/>
  <c r="E57" i="16"/>
  <c r="E28" i="16"/>
  <c r="E9" i="16"/>
  <c r="E16" i="16"/>
  <c r="E32" i="16"/>
  <c r="E48" i="16"/>
  <c r="E7" i="16"/>
  <c r="E11" i="16"/>
  <c r="D56" i="16"/>
  <c r="D48" i="16"/>
  <c r="D35" i="16"/>
  <c r="D16" i="16"/>
  <c r="D29" i="16"/>
  <c r="D40" i="16"/>
  <c r="D9" i="16"/>
  <c r="D8" i="16"/>
  <c r="D23" i="16"/>
  <c r="D32" i="16"/>
  <c r="D49" i="16"/>
  <c r="D41" i="16"/>
  <c r="D33" i="16"/>
  <c r="D22" i="16"/>
  <c r="D17" i="16"/>
  <c r="D14" i="16"/>
  <c r="D21" i="16"/>
  <c r="D54" i="16"/>
  <c r="D46" i="16"/>
  <c r="D55" i="16"/>
  <c r="D15" i="16"/>
  <c r="D57" i="16"/>
  <c r="D25" i="16"/>
  <c r="D38" i="16"/>
  <c r="D47" i="16"/>
  <c r="D28" i="16"/>
  <c r="D10" i="16"/>
  <c r="D50" i="16"/>
  <c r="D39" i="16"/>
  <c r="D34" i="16"/>
  <c r="D31" i="16"/>
  <c r="D26" i="16"/>
  <c r="D18" i="16"/>
  <c r="D20" i="16"/>
  <c r="D36" i="16"/>
  <c r="E7" i="6"/>
  <c r="E52" i="16"/>
  <c r="E19" i="16"/>
  <c r="E35" i="16"/>
  <c r="E54" i="16"/>
  <c r="E55" i="16"/>
  <c r="E58" i="16"/>
  <c r="E31" i="16"/>
  <c r="E38" i="16"/>
  <c r="E42" i="16"/>
  <c r="E12" i="16"/>
  <c r="E18" i="16"/>
  <c r="E23" i="16"/>
  <c r="E27" i="16"/>
  <c r="E34" i="16"/>
  <c r="E39" i="16"/>
  <c r="E43" i="16"/>
  <c r="E46" i="16"/>
  <c r="E22" i="16"/>
  <c r="E30" i="16"/>
  <c r="E6" i="16"/>
  <c r="E15" i="16"/>
  <c r="C34" i="16"/>
  <c r="B14" i="16"/>
  <c r="C19" i="16"/>
  <c r="B47" i="16"/>
  <c r="B39" i="16"/>
  <c r="B15" i="16"/>
  <c r="C58" i="16"/>
  <c r="C57" i="16"/>
  <c r="C56" i="16"/>
  <c r="C48" i="16"/>
  <c r="C47" i="16"/>
  <c r="C44" i="16"/>
  <c r="C43" i="16"/>
  <c r="C42" i="16"/>
  <c r="C39" i="16"/>
  <c r="C55" i="16"/>
  <c r="C25" i="16"/>
  <c r="B13" i="16"/>
  <c r="B30" i="16"/>
  <c r="C37" i="16"/>
  <c r="B56" i="16"/>
  <c r="B21" i="16"/>
  <c r="B7" i="16"/>
  <c r="D51" i="16"/>
  <c r="B46" i="16"/>
  <c r="B55" i="16"/>
  <c r="E44" i="16"/>
  <c r="E14" i="16"/>
  <c r="B42" i="16"/>
  <c r="D44" i="16"/>
  <c r="D6" i="16"/>
  <c r="B38" i="16"/>
  <c r="E26" i="16"/>
  <c r="D12" i="16"/>
  <c r="B37" i="16"/>
  <c r="B35" i="16"/>
  <c r="B44" i="16"/>
  <c r="E56" i="16"/>
  <c r="D24" i="16"/>
  <c r="C49" i="16"/>
  <c r="B26" i="16"/>
  <c r="B16" i="16"/>
  <c r="B18" i="16"/>
  <c r="B52" i="16"/>
  <c r="C17" i="16"/>
  <c r="B10" i="16"/>
  <c r="B11" i="16"/>
  <c r="C10" i="16"/>
  <c r="C8" i="16"/>
  <c r="D58" i="16"/>
  <c r="D53" i="16"/>
  <c r="D42" i="16"/>
  <c r="D37" i="16"/>
  <c r="D7" i="16"/>
  <c r="B24" i="16"/>
  <c r="C53" i="16"/>
  <c r="C46" i="16"/>
  <c r="C36" i="16"/>
  <c r="C35" i="16"/>
  <c r="C32" i="16"/>
  <c r="C28" i="16"/>
  <c r="C27" i="16"/>
  <c r="C26" i="16"/>
  <c r="C24" i="16"/>
  <c r="C23" i="16"/>
  <c r="C15" i="16"/>
  <c r="C14" i="16"/>
  <c r="B25" i="16"/>
  <c r="E21" i="16"/>
  <c r="E37" i="16"/>
  <c r="C51" i="16"/>
  <c r="D19" i="16"/>
  <c r="C21" i="16"/>
  <c r="D27" i="16"/>
  <c r="B29" i="16"/>
  <c r="B31" i="16"/>
  <c r="B19" i="16"/>
  <c r="E8" i="16"/>
  <c r="E10" i="16"/>
  <c r="E13" i="16"/>
  <c r="C52" i="16"/>
  <c r="D11" i="16"/>
  <c r="D30" i="16"/>
  <c r="B49" i="16"/>
  <c r="B53" i="16"/>
  <c r="C6" i="16"/>
  <c r="B50" i="16"/>
  <c r="E24" i="16"/>
  <c r="C11" i="16"/>
  <c r="G60" i="16" l="1"/>
  <c r="G33" i="26" s="1"/>
  <c r="F60" i="16"/>
  <c r="F47" i="26"/>
  <c r="F20" i="26"/>
  <c r="F55" i="26"/>
  <c r="F40" i="26"/>
  <c r="F33" i="26"/>
  <c r="F16" i="26"/>
  <c r="F45" i="26"/>
  <c r="F57" i="26"/>
  <c r="F41" i="26"/>
  <c r="F24" i="26"/>
  <c r="F8" i="26"/>
  <c r="F18" i="26"/>
  <c r="F36" i="26"/>
  <c r="F13" i="26"/>
  <c r="B60" i="16"/>
  <c r="B28" i="26" s="1"/>
  <c r="F58" i="26"/>
  <c r="F46" i="26"/>
  <c r="F56" i="26"/>
  <c r="F39" i="26"/>
  <c r="F32" i="26"/>
  <c r="F28" i="26"/>
  <c r="F37" i="26"/>
  <c r="F9" i="26"/>
  <c r="F50" i="26"/>
  <c r="F43" i="26"/>
  <c r="F22" i="26"/>
  <c r="F19" i="26"/>
  <c r="F51" i="26"/>
  <c r="F11" i="26"/>
  <c r="F44" i="26"/>
  <c r="F17" i="26"/>
  <c r="F49" i="26"/>
  <c r="F26" i="26"/>
  <c r="G30" i="26"/>
  <c r="F23" i="26"/>
  <c r="F52" i="26"/>
  <c r="F48" i="26"/>
  <c r="F30" i="26"/>
  <c r="F21" i="26"/>
  <c r="F53" i="26"/>
  <c r="F34" i="26"/>
  <c r="F6" i="26"/>
  <c r="F27" i="26"/>
  <c r="F15" i="26"/>
  <c r="F25" i="26"/>
  <c r="G17" i="26"/>
  <c r="F38" i="26"/>
  <c r="F31" i="26"/>
  <c r="F7" i="26"/>
  <c r="F12" i="26"/>
  <c r="F29" i="26"/>
  <c r="F54" i="26"/>
  <c r="F42" i="26"/>
  <c r="G43" i="26"/>
  <c r="F35" i="26"/>
  <c r="F14" i="26"/>
  <c r="E60" i="16"/>
  <c r="E29" i="26" s="1"/>
  <c r="B14" i="26"/>
  <c r="B20" i="26"/>
  <c r="B23" i="26"/>
  <c r="B15" i="26"/>
  <c r="B40" i="26"/>
  <c r="B32" i="26"/>
  <c r="B58" i="26"/>
  <c r="B12" i="26"/>
  <c r="B45" i="26"/>
  <c r="B9" i="26"/>
  <c r="B21" i="26"/>
  <c r="B17" i="26"/>
  <c r="B8" i="26"/>
  <c r="B13" i="26"/>
  <c r="B33" i="26"/>
  <c r="B48" i="26"/>
  <c r="B36" i="26"/>
  <c r="B54" i="26"/>
  <c r="B30" i="26"/>
  <c r="B6" i="26"/>
  <c r="B57" i="26"/>
  <c r="B22" i="26"/>
  <c r="B41" i="26"/>
  <c r="B27" i="26"/>
  <c r="B34" i="26"/>
  <c r="B39" i="26"/>
  <c r="B51" i="26"/>
  <c r="B43" i="26"/>
  <c r="B47" i="26"/>
  <c r="B49" i="26"/>
  <c r="B29" i="26"/>
  <c r="B11" i="26"/>
  <c r="B37" i="26"/>
  <c r="B42" i="26"/>
  <c r="B52" i="26"/>
  <c r="B50" i="26"/>
  <c r="B18" i="26"/>
  <c r="B55" i="26"/>
  <c r="B24" i="26"/>
  <c r="B16" i="26"/>
  <c r="B38" i="26"/>
  <c r="B46" i="26"/>
  <c r="B53" i="26"/>
  <c r="B19" i="26"/>
  <c r="B26" i="26"/>
  <c r="B44" i="26"/>
  <c r="B31" i="26"/>
  <c r="B25" i="26"/>
  <c r="B35" i="26"/>
  <c r="B56" i="26"/>
  <c r="E20" i="26"/>
  <c r="E37" i="26"/>
  <c r="C60" i="16"/>
  <c r="C32" i="26" s="1"/>
  <c r="D60" i="16"/>
  <c r="D58" i="26" s="1"/>
  <c r="E24" i="26" l="1"/>
  <c r="E12" i="26"/>
  <c r="E53" i="26"/>
  <c r="E56" i="26"/>
  <c r="E36" i="26"/>
  <c r="E44" i="26"/>
  <c r="E8" i="26"/>
  <c r="E54" i="26"/>
  <c r="E46" i="26"/>
  <c r="E28" i="26"/>
  <c r="E39" i="26"/>
  <c r="E6" i="26"/>
  <c r="E32" i="26"/>
  <c r="E21" i="26"/>
  <c r="E22" i="26"/>
  <c r="E13" i="26"/>
  <c r="E48" i="26"/>
  <c r="E17" i="26"/>
  <c r="E49" i="26"/>
  <c r="E45" i="26"/>
  <c r="E26" i="26"/>
  <c r="E9" i="26"/>
  <c r="E31" i="26"/>
  <c r="E10" i="26"/>
  <c r="E42" i="26"/>
  <c r="E35" i="26"/>
  <c r="E47" i="26"/>
  <c r="E41" i="26"/>
  <c r="E14" i="26"/>
  <c r="E18" i="26"/>
  <c r="E30" i="26"/>
  <c r="E57" i="26"/>
  <c r="E19" i="26"/>
  <c r="G57" i="26"/>
  <c r="G14" i="26"/>
  <c r="G52" i="26"/>
  <c r="G24" i="26"/>
  <c r="G51" i="26"/>
  <c r="G21" i="26"/>
  <c r="G27" i="26"/>
  <c r="G40" i="26"/>
  <c r="G34" i="26"/>
  <c r="G58" i="26"/>
  <c r="G41" i="26"/>
  <c r="G50" i="26"/>
  <c r="G20" i="26"/>
  <c r="G19" i="26"/>
  <c r="G7" i="26"/>
  <c r="G18" i="26"/>
  <c r="G31" i="26"/>
  <c r="G55" i="26"/>
  <c r="G26" i="26"/>
  <c r="G23" i="26"/>
  <c r="G13" i="26"/>
  <c r="G46" i="26"/>
  <c r="G28" i="26"/>
  <c r="G38" i="26"/>
  <c r="G15" i="26"/>
  <c r="G22" i="26"/>
  <c r="G36" i="26"/>
  <c r="G35" i="26"/>
  <c r="G44" i="26"/>
  <c r="G11" i="26"/>
  <c r="G45" i="26"/>
  <c r="G12" i="26"/>
  <c r="G54" i="26"/>
  <c r="G16" i="26"/>
  <c r="G39" i="26"/>
  <c r="G9" i="26"/>
  <c r="G6" i="26"/>
  <c r="G60" i="26" s="1"/>
  <c r="G25" i="26"/>
  <c r="G48" i="26"/>
  <c r="G8" i="26"/>
  <c r="G42" i="26"/>
  <c r="G49" i="26"/>
  <c r="G53" i="26"/>
  <c r="G32" i="26"/>
  <c r="G37" i="26"/>
  <c r="G29" i="26"/>
  <c r="G47" i="26"/>
  <c r="G56" i="26"/>
  <c r="B7" i="26"/>
  <c r="B10" i="26"/>
  <c r="E7" i="26"/>
  <c r="E33" i="26"/>
  <c r="E34" i="26"/>
  <c r="E40" i="26"/>
  <c r="E27" i="26"/>
  <c r="E25" i="26"/>
  <c r="E38" i="26"/>
  <c r="E58" i="26"/>
  <c r="E43" i="26"/>
  <c r="E16" i="26"/>
  <c r="E55" i="26"/>
  <c r="E23" i="26"/>
  <c r="E51" i="26"/>
  <c r="E50" i="26"/>
  <c r="E52" i="26"/>
  <c r="E11" i="26"/>
  <c r="E15" i="26"/>
  <c r="D11" i="26"/>
  <c r="D24" i="26"/>
  <c r="C8" i="26"/>
  <c r="C26" i="26"/>
  <c r="C6" i="26"/>
  <c r="C21" i="26"/>
  <c r="C24" i="26"/>
  <c r="C36" i="26"/>
  <c r="C35" i="26"/>
  <c r="C23" i="26"/>
  <c r="C27" i="26"/>
  <c r="C11" i="26"/>
  <c r="C49" i="26"/>
  <c r="D30" i="26"/>
  <c r="C15" i="26"/>
  <c r="D12" i="26"/>
  <c r="D37" i="26"/>
  <c r="D51" i="26"/>
  <c r="D53" i="26"/>
  <c r="C28" i="26"/>
  <c r="D7" i="26"/>
  <c r="D27" i="26"/>
  <c r="C17" i="26"/>
  <c r="C52" i="26"/>
  <c r="D42" i="26"/>
  <c r="C51" i="26"/>
  <c r="C53" i="26"/>
  <c r="F60" i="26"/>
  <c r="D6" i="26"/>
  <c r="C7" i="26"/>
  <c r="C58" i="26"/>
  <c r="C57" i="26"/>
  <c r="C55" i="26"/>
  <c r="C34" i="26"/>
  <c r="C50" i="26"/>
  <c r="C29" i="26"/>
  <c r="C16" i="26"/>
  <c r="C43" i="26"/>
  <c r="C33" i="26"/>
  <c r="C19" i="26"/>
  <c r="C56" i="26"/>
  <c r="C40" i="26"/>
  <c r="C20" i="26"/>
  <c r="C41" i="26"/>
  <c r="C54" i="26"/>
  <c r="C18" i="26"/>
  <c r="C9" i="26"/>
  <c r="C45" i="26"/>
  <c r="C31" i="26"/>
  <c r="C48" i="26"/>
  <c r="C38" i="26"/>
  <c r="C47" i="26"/>
  <c r="C22" i="26"/>
  <c r="C37" i="26"/>
  <c r="C30" i="26"/>
  <c r="C44" i="26"/>
  <c r="C12" i="26"/>
  <c r="C13" i="26"/>
  <c r="C42" i="26"/>
  <c r="C25" i="26"/>
  <c r="C39" i="26"/>
  <c r="D19" i="26"/>
  <c r="C14" i="26"/>
  <c r="D55" i="26"/>
  <c r="D45" i="26"/>
  <c r="D54" i="26"/>
  <c r="D43" i="26"/>
  <c r="D9" i="26"/>
  <c r="D40" i="26"/>
  <c r="D56" i="26"/>
  <c r="D8" i="26"/>
  <c r="D52" i="26"/>
  <c r="D36" i="26"/>
  <c r="D28" i="26"/>
  <c r="D34" i="26"/>
  <c r="D33" i="26"/>
  <c r="D50" i="26"/>
  <c r="D48" i="26"/>
  <c r="D20" i="26"/>
  <c r="D26" i="26"/>
  <c r="D39" i="26"/>
  <c r="D14" i="26"/>
  <c r="D41" i="26"/>
  <c r="D32" i="26"/>
  <c r="D21" i="26"/>
  <c r="D18" i="26"/>
  <c r="D57" i="26"/>
  <c r="D16" i="26"/>
  <c r="D29" i="26"/>
  <c r="D31" i="26"/>
  <c r="D49" i="26"/>
  <c r="D47" i="26"/>
  <c r="D46" i="26"/>
  <c r="D35" i="26"/>
  <c r="D23" i="26"/>
  <c r="D13" i="26"/>
  <c r="D15" i="26"/>
  <c r="D25" i="26"/>
  <c r="D38" i="26"/>
  <c r="D22" i="26"/>
  <c r="D17" i="26"/>
  <c r="C46" i="26"/>
  <c r="D44" i="26"/>
  <c r="E60" i="26" l="1"/>
  <c r="B60" i="26"/>
  <c r="C60" i="26"/>
  <c r="D60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Thompson, Miriam - ETA</author>
  </authors>
  <commentList>
    <comment ref="A5" authorId="0" shapeId="0" xr:uid="{6F219869-4FEC-4AE6-BB6F-526185062D03}">
      <text>
        <r>
          <rPr>
            <b/>
            <sz val="9"/>
            <color indexed="81"/>
            <rFont val="Tahoma"/>
            <family val="2"/>
          </rPr>
          <t>Thompson, Miriam - ETA:</t>
        </r>
        <r>
          <rPr>
            <sz val="9"/>
            <color indexed="81"/>
            <rFont val="Tahoma"/>
            <family val="2"/>
          </rPr>
          <t xml:space="preserve">
Targetdata_26, WKLD tab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168E488-6ED4-47A9-926D-DF7C34A0B503}" name="abui3" type="6" refreshedVersion="4" background="1" saveData="1">
    <textPr codePage="437" sourceFile="C:\a1\abui3.txt" delimited="0">
      <textFields count="6">
        <textField/>
        <textField position="7"/>
        <textField position="19"/>
        <textField position="27"/>
        <textField position="37"/>
        <textField position="47"/>
      </textFields>
    </textPr>
  </connection>
  <connection id="2" xr16:uid="{B89824F1-DD5B-45A7-8796-804CED54B135}" name="abui31" type="6" refreshedVersion="4" background="1" saveData="1">
    <textPr codePage="437" sourceFile="S:\OUI\DFAS\BUDGET\RJM\RJM BY17\Workload\abui3.txt" delimited="0">
      <textFields count="5">
        <textField/>
        <textField position="2"/>
        <textField position="17"/>
        <textField position="27"/>
        <textField position="37"/>
      </textFields>
    </textPr>
  </connection>
  <connection id="3" xr16:uid="{98E01E54-9D09-41C2-BEB0-8F2843E97B25}" name="abui321" type="6" refreshedVersion="4" background="1">
    <textPr codePage="437" sourceFile="S:\OUI\DFAS\BUDGET\RJM\RJM BY23\Workload\FINAL WORKLOAD\abui3.txt" delimited="0">
      <textFields count="5">
        <textField/>
        <textField position="11"/>
        <textField position="17"/>
        <textField position="27"/>
        <textField position="40"/>
      </textFields>
    </textPr>
  </connection>
  <connection id="4" xr16:uid="{E1A075F0-D189-4D91-8145-BD4B3E012484}" name="abui322" type="6" refreshedVersion="4" background="1">
    <textPr codePage="437" sourceFile="S:\OUI\DFAS\BUDGET\RJM\RJM BY23\Workload\FINAL WORKLOAD\abui3.txt" delimited="0">
      <textFields count="5">
        <textField/>
        <textField position="11"/>
        <textField position="17"/>
        <textField position="27"/>
        <textField position="40"/>
      </textFields>
    </textPr>
  </connection>
  <connection id="5" xr16:uid="{9A713D10-0641-4678-A996-8B254D485B42}" name="ae207" type="6" refreshedVersion="4" background="1" saveData="1">
    <textPr codePage="437" sourceFile="C:\a1\ae207.txt" delimited="0">
      <textFields count="4">
        <textField/>
        <textField position="2"/>
        <textField position="18"/>
        <textField position="31"/>
      </textFields>
    </textPr>
  </connection>
  <connection id="6" xr16:uid="{64882504-70F1-460E-8328-B26353B3F9AC}" name="ae2071" type="6" refreshedVersion="4" background="1" saveData="1">
    <textPr codePage="437" sourceFile="S:\OUI\DFAS\BUDGET\RJM\RJM BY17\Workload\ae207.txt" delimited="0">
      <textFields count="4">
        <textField/>
        <textField position="2"/>
        <textField position="18"/>
        <textField position="32"/>
      </textFields>
    </textPr>
  </connection>
  <connection id="7" xr16:uid="{E7132D1C-9004-4C75-86F4-19437D317DB4}" name="ae2074" type="6" refreshedVersion="4" background="1" saveData="1">
    <textPr codePage="437" sourceFile="S:\OUI\DFAS\BUDGET\RJM\RJM BY23\Workload\ae207.txt" delimited="0">
      <textFields count="4">
        <textField/>
        <textField position="2"/>
        <textField position="18"/>
        <textField position="28"/>
      </textFields>
    </textPr>
  </connection>
  <connection id="8" xr16:uid="{5EE9F165-2124-4872-B530-32FDC8F00941}" name="ae20741" type="6" refreshedVersion="4" background="1" saveData="1">
    <textPr codePage="437" sourceFile="S:\OUI\DFAS\BUDGET\RJM\RJM BY23\Workload\ae207.txt" delimited="0">
      <textFields count="4">
        <textField/>
        <textField position="2"/>
        <textField position="18"/>
        <textField position="28"/>
      </textFields>
    </textPr>
  </connection>
  <connection id="9" xr16:uid="{8AF8D071-9930-45D1-826A-04FC843F429E}" name="ae2075" type="6" refreshedVersion="4" background="1" saveData="1">
    <textPr codePage="437" sourceFile="S:\OUI\DFAS\BUDGET\RJM\RJM BY23\Workload\FINAL WORKLOAD\ae207.txt" delimited="0">
      <textFields count="4">
        <textField/>
        <textField position="2"/>
        <textField position="18"/>
        <textField position="28"/>
      </textFields>
    </textPr>
  </connection>
  <connection id="10" xr16:uid="{A22A5B10-7506-44EB-B424-FC7F395C8721}" name="ae5130" type="6" refreshedVersion="4" background="1" saveData="1">
    <textPr codePage="437" sourceFile="C:\a1\ae5130.txt" delimited="0">
      <textFields count="7">
        <textField/>
        <textField position="2"/>
        <textField position="17"/>
        <textField position="27"/>
        <textField position="37"/>
        <textField position="47"/>
        <textField position="57"/>
      </textFields>
    </textPr>
  </connection>
  <connection id="11" xr16:uid="{DD2881F7-9BFF-4727-BCC4-E51B2C5C8AB8}" name="ae51301" type="6" refreshedVersion="4" background="1" saveData="1">
    <textPr codePage="437" sourceFile="S:\OUI\DFAS\BUDGET\RJM\RJM BY17\Workload\ae5130.txt" delimited="0">
      <textFields count="7">
        <textField/>
        <textField position="2"/>
        <textField position="20"/>
        <textField position="28"/>
        <textField position="38"/>
        <textField position="48"/>
        <textField position="68"/>
      </textFields>
    </textPr>
  </connection>
  <connection id="12" xr16:uid="{073F4AA7-B367-4589-B94E-7451A3F2593A}" name="ae513021" type="6" refreshedVersion="4" background="1" saveData="1">
    <textPr codePage="437" sourceFile="S:\OUI\DFAS\BUDGET\RJM\RJM BY23\Workload\ae5130.txt" delimited="0">
      <textFields count="7">
        <textField/>
        <textField position="2"/>
        <textField position="17"/>
        <textField position="27"/>
        <textField position="38"/>
        <textField position="47"/>
        <textField position="58"/>
      </textFields>
    </textPr>
  </connection>
  <connection id="13" xr16:uid="{F7212AD1-989C-4F99-926A-F5F3BA21ED95}" name="ae513031" type="6" refreshedVersion="4" background="1">
    <textPr codePage="437" sourceFile="S:\OUI\DFAS\BUDGET\RJM\RJM BY23\Workload\ae5130.txt" delimited="0">
      <textFields count="6">
        <textField/>
        <textField position="2"/>
        <textField position="17"/>
        <textField position="27"/>
        <textField position="38"/>
        <textField position="48"/>
      </textFields>
    </textPr>
  </connection>
  <connection id="14" xr16:uid="{F02097C5-CEC3-4C54-A584-B8C1573F016E}" name="ae5159" type="6" refreshedVersion="4" background="1" saveData="1">
    <textPr codePage="437" sourceFile="C:\a1\ae5159.txt" delimited="0">
      <textFields count="20">
        <textField/>
        <textField position="2"/>
        <textField position="17"/>
        <textField position="27"/>
        <textField position="37"/>
        <textField position="47"/>
        <textField position="57"/>
        <textField position="67"/>
        <textField position="77"/>
        <textField position="87"/>
        <textField position="97"/>
        <textField position="107"/>
        <textField position="117"/>
        <textField position="127"/>
        <textField position="137"/>
        <textField position="147"/>
        <textField position="157"/>
        <textField position="167"/>
        <textField position="177"/>
        <textField position="187"/>
      </textFields>
    </textPr>
  </connection>
  <connection id="15" xr16:uid="{298F462B-2894-4C1A-B129-925315990A56}" name="ae51591" type="6" refreshedVersion="4" background="1" saveData="1">
    <textPr codePage="437" sourceFile="S:\OUI\DFAS\BUDGET\RJM\RJM BY21\Workload\ae5159.txt" delimited="0">
      <textFields count="7">
        <textField/>
        <textField position="11"/>
        <textField position="18"/>
        <textField position="28"/>
        <textField position="48"/>
        <textField position="138"/>
        <textField position="148"/>
      </textFields>
    </textPr>
  </connection>
  <connection id="16" xr16:uid="{6D3FC4DD-4717-431B-BB81-A991E82B50B8}" name="ae515921" type="6" refreshedVersion="4" background="1">
    <textPr codePage="437" sourceFile="S:\OUI\DFAS\BUDGET\RJM\RJM BY23\Workload\ae5159.txt" delimited="0">
      <textFields count="17">
        <textField/>
        <textField position="2"/>
        <textField position="17"/>
        <textField position="27"/>
        <textField position="37"/>
        <textField position="47"/>
        <textField position="57"/>
        <textField position="75"/>
        <textField position="89"/>
        <textField position="97"/>
        <textField position="115"/>
        <textField position="128"/>
        <textField position="137"/>
        <textField position="147"/>
        <textField position="157"/>
        <textField position="167"/>
        <textField position="177"/>
      </textFields>
    </textPr>
  </connection>
  <connection id="17" xr16:uid="{B21C2EC4-B6E3-41D7-843E-C63827CD1949}" name="ae515922" type="6" refreshedVersion="4" background="1" saveData="1">
    <textPr codePage="437" sourceFile="S:\OUI\DFAS\BUDGET\RJM\RJM BY23\Workload\ae5159.txt" delimited="0">
      <textFields count="17">
        <textField/>
        <textField position="2"/>
        <textField position="17"/>
        <textField position="27"/>
        <textField position="37"/>
        <textField position="47"/>
        <textField position="57"/>
        <textField position="75"/>
        <textField position="89"/>
        <textField position="97"/>
        <textField position="115"/>
        <textField position="128"/>
        <textField position="137"/>
        <textField position="147"/>
        <textField position="157"/>
        <textField position="167"/>
        <textField position="177"/>
      </textFields>
    </textPr>
  </connection>
  <connection id="18" xr16:uid="{5C00034C-8097-45DD-A365-B851B697858B}" name="ae515931" type="6" refreshedVersion="4" background="1">
    <textPr codePage="437" sourceFile="S:\OUI\DFAS\BUDGET\RJM\RJM BY22\Workload\ae5159.txt" delimited="0">
      <textFields count="18">
        <textField/>
        <textField position="2"/>
        <textField position="17"/>
        <textField position="34"/>
        <textField position="47"/>
        <textField position="60"/>
        <textField position="75"/>
        <textField position="90"/>
        <textField position="101"/>
        <textField position="111"/>
        <textField position="121"/>
        <textField position="128"/>
        <textField position="137"/>
        <textField position="147"/>
        <textField position="157"/>
        <textField position="169"/>
        <textField position="177"/>
        <textField position="188"/>
      </textFields>
    </textPr>
  </connection>
  <connection id="19" xr16:uid="{5322E505-B6C7-4548-803E-8B91C2B1A301}" name="ar207" type="6" refreshedVersion="4" background="1" saveData="1">
    <textPr codePage="437" sourceFile="C:\a1\ar207.txt" delimited="0">
      <textFields count="4">
        <textField/>
        <textField position="2"/>
        <textField position="18"/>
        <textField position="28"/>
      </textFields>
    </textPr>
  </connection>
  <connection id="20" xr16:uid="{7595C8D7-04A2-45FF-B94D-87F3F8E113DC}" name="ar2071" type="6" refreshedVersion="4" background="1" saveData="1">
    <textPr codePage="437" sourceFile="S:\OUI\DFAS\BUDGET\RJM\RJM BY17\Workload\ar207.txt" delimited="0">
      <textFields count="4">
        <textField/>
        <textField position="2"/>
        <textField position="18"/>
        <textField position="28"/>
      </textFields>
    </textPr>
  </connection>
  <connection id="21" xr16:uid="{01B2B526-9163-495F-9828-F62802A33ED6}" name="ar2072" type="6" refreshedVersion="4" background="1" saveData="1">
    <textPr codePage="437" sourceFile="S:\OUI\DFAS\BUDGET\RJM\RJM BY23\Workload\ar207.txt" delimited="0">
      <textFields count="4">
        <textField/>
        <textField position="6"/>
        <textField position="18"/>
        <textField position="28"/>
      </textFields>
    </textPr>
  </connection>
  <connection id="22" xr16:uid="{F53C6F8E-EB75-4CD5-9B0B-5C4ED07A93F8}" name="ar20721" type="6" refreshedVersion="4" background="1">
    <textPr codePage="437" sourceFile="S:\OUI\DFAS\BUDGET\RJM\RJM BY23\Workload\ar207.txt" delimited="0">
      <textFields count="4">
        <textField/>
        <textField position="6"/>
        <textField position="18"/>
        <textField position="28"/>
      </textFields>
    </textPr>
  </connection>
  <connection id="23" xr16:uid="{45174F6B-F1C9-4EEB-893F-D13C123F804E}" name="ar20722" type="6" refreshedVersion="4" background="1">
    <textPr codePage="437" sourceFile="S:\OUI\DFAS\BUDGET\RJM\RJM BY23\Workload\ar207.txt" delimited="0">
      <textFields count="4">
        <textField/>
        <textField position="6"/>
        <textField position="18"/>
        <textField position="28"/>
      </textFields>
    </textPr>
  </connection>
  <connection id="24" xr16:uid="{51541FAB-76AA-4892-B4A8-7FBF0913A221}" name="ar20723" type="6" refreshedVersion="4" background="1">
    <textPr codePage="437" sourceFile="S:\OUI\DFAS\BUDGET\RJM\RJM BY23\Workload\ar207.txt" delimited="0">
      <textFields count="4">
        <textField/>
        <textField position="6"/>
        <textField position="18"/>
        <textField position="28"/>
      </textFields>
    </textPr>
  </connection>
  <connection id="25" xr16:uid="{FFF23418-EB39-4C88-8983-A6DD6CFDC680}" name="ar20724" type="6" refreshedVersion="4" background="1">
    <textPr codePage="437" sourceFile="S:\OUI\DFAS\BUDGET\RJM\RJM BY23\Workload\ar207.txt" delimited="0">
      <textFields count="4">
        <textField/>
        <textField position="6"/>
        <textField position="18"/>
        <textField position="28"/>
      </textFields>
    </textPr>
  </connection>
  <connection id="26" xr16:uid="{F8EE9C90-AADA-42C1-8111-3DA5E4D55E3E}" name="ar20725" type="6" refreshedVersion="4" background="1">
    <textPr codePage="437" sourceFile="S:\OUI\DFAS\BUDGET\RJM\RJM BY23\Workload\ar207.txt" delimited="0">
      <textFields count="4">
        <textField/>
        <textField position="6"/>
        <textField position="18"/>
        <textField position="28"/>
      </textFields>
    </textPr>
  </connection>
  <connection id="27" xr16:uid="{F9FD6BC0-ACE1-48EC-8F83-335A0D263434}" name="ar20726" type="6" refreshedVersion="4" background="1" saveData="1">
    <textPr codePage="437" sourceFile="S:\OUI\DFAS\BUDGET\RJM\RJM BY23\Workload\ar207.txt" delimited="0">
      <textFields count="4">
        <textField/>
        <textField position="6"/>
        <textField position="18"/>
        <textField position="28"/>
      </textFields>
    </textPr>
  </connection>
  <connection id="28" xr16:uid="{B26F5819-1B73-4B62-8839-608846F6AC4A}" name="ar2073" type="6" refreshedVersion="4" background="1" saveData="1">
    <textPr codePage="437" sourceFile="S:\OUI\DFAS\BUDGET\RJM\RJM BY23\Workload\ar207.txt" delimited="0">
      <textFields count="4">
        <textField/>
        <textField position="6"/>
        <textField position="18"/>
        <textField position="28"/>
      </textFields>
    </textPr>
  </connection>
  <connection id="29" xr16:uid="{C5884F04-E6A7-4D07-A712-B42E9D788653}" name="ar20731" type="6" refreshedVersion="4" background="1" saveData="1">
    <textPr codePage="437" sourceFile="S:\OUI\DFAS\BUDGET\RJM\RJM BY23\Workload\ar207.txt" delimited="0">
      <textFields count="4">
        <textField/>
        <textField position="6"/>
        <textField position="18"/>
        <textField position="28"/>
      </textFields>
    </textPr>
  </connection>
  <connection id="30" xr16:uid="{AEA20C2B-7A44-4660-81F4-05D36B9D23F4}" name="ar20732" type="6" refreshedVersion="4" background="1" saveData="1">
    <textPr codePage="437" sourceFile="S:\OUI\DFAS\BUDGET\RJM\RJM BY23\Workload\ar207.txt" delimited="0">
      <textFields count="4">
        <textField/>
        <textField position="6"/>
        <textField position="18"/>
        <textField position="28"/>
      </textFields>
    </textPr>
  </connection>
  <connection id="31" xr16:uid="{CAF728C7-FF5E-4587-8D61-0029B548DEFB}" name="ar20733" type="6" refreshedVersion="4" background="1" saveData="1">
    <textPr codePage="437" sourceFile="S:\OUI\DFAS\BUDGET\RJM\RJM BY23\Workload\ar207.txt" delimited="0">
      <textFields count="4">
        <textField/>
        <textField position="6"/>
        <textField position="18"/>
        <textField position="28"/>
      </textFields>
    </textPr>
  </connection>
  <connection id="32" xr16:uid="{4CC498FE-1B45-4FA3-BCA7-F10C620AF930}" name="ar20734" type="6" refreshedVersion="4" background="1" saveData="1">
    <textPr codePage="437" sourceFile="S:\OUI\DFAS\BUDGET\RJM\RJM BY23\Workload\ar207.txt" delimited="0">
      <textFields count="4">
        <textField/>
        <textField position="6"/>
        <textField position="18"/>
        <textField position="28"/>
      </textFields>
    </textPr>
  </connection>
  <connection id="33" xr16:uid="{706E4F65-DFBA-4D9E-BEF6-B8885E79C463}" name="ar20735" type="6" refreshedVersion="4" background="1" saveData="1">
    <textPr codePage="437" sourceFile="S:\OUI\DFAS\BUDGET\RJM\RJM BY23\Workload\ar207.txt" delimited="0">
      <textFields count="4">
        <textField/>
        <textField position="6"/>
        <textField position="18"/>
        <textField position="28"/>
      </textFields>
    </textPr>
  </connection>
  <connection id="34" xr16:uid="{C1157904-98A0-490C-9F24-2ECF9336FE55}" name="ar20741" type="6" refreshedVersion="4" background="1">
    <textPr codePage="437" sourceFile="S:\OUI\DFAS\BUDGET\RJM\RJM BY23\Workload\ar207.txt" delimited="0">
      <textFields count="4">
        <textField/>
        <textField position="6"/>
        <textField position="18"/>
        <textField position="28"/>
      </textFields>
    </textPr>
  </connection>
  <connection id="35" xr16:uid="{49B7106A-408A-4625-968F-F3753C5297CB}" name="ar5130" type="6" refreshedVersion="4" background="1" saveData="1">
    <textPr codePage="437" sourceFile="C:\a1\ar5130.txt" delimited="0">
      <textFields count="7">
        <textField/>
        <textField position="2"/>
        <textField position="17"/>
        <textField position="27"/>
        <textField position="37"/>
        <textField position="47"/>
        <textField position="57"/>
      </textFields>
    </textPr>
  </connection>
  <connection id="36" xr16:uid="{7DBCC96A-9447-4CD8-B549-86A3B996F1BC}" name="ar51301" type="6" refreshedVersion="4" background="1" saveData="1">
    <textPr codePage="437" sourceFile="S:\OUI\DFAS\BUDGET\RJM\RJM BY17\Workload\ar5130.txt" delimited="0">
      <textFields count="7">
        <textField/>
        <textField position="2"/>
        <textField position="17"/>
        <textField position="27"/>
        <textField position="37"/>
        <textField position="47"/>
        <textField position="57"/>
      </textFields>
    </textPr>
  </connection>
  <connection id="37" xr16:uid="{C711C7F2-79F1-4D30-B8AC-35FD15E2CAB7}" name="ar513021" type="6" refreshedVersion="4" background="1">
    <textPr codePage="437" sourceFile="S:\OUI\DFAS\BUDGET\RJM\RJM BY22\Workload\ar5130.txt" delimited="0">
      <textFields count="7">
        <textField/>
        <textField position="2"/>
        <textField position="19"/>
        <textField position="27"/>
        <textField position="37"/>
        <textField position="47"/>
        <textField position="57"/>
      </textFields>
    </textPr>
  </connection>
  <connection id="38" xr16:uid="{CFA985FE-CCAE-42EE-A6EA-33E66228D0D9}" name="ar5159" type="6" refreshedVersion="4" background="1" saveData="1">
    <textPr codePage="437" sourceFile="C:\a1\ar5159.txt" delimited="0">
      <textFields count="19">
        <textField/>
        <textField position="2"/>
        <textField position="17"/>
        <textField position="27"/>
        <textField position="37"/>
        <textField position="47"/>
        <textField position="57"/>
        <textField position="67"/>
        <textField position="77"/>
        <textField position="87"/>
        <textField position="97"/>
        <textField position="107"/>
        <textField position="117"/>
        <textField position="127"/>
        <textField position="137"/>
        <textField position="147"/>
        <textField position="157"/>
        <textField position="167"/>
        <textField position="177"/>
      </textFields>
    </textPr>
  </connection>
  <connection id="39" xr16:uid="{5F0329AF-3FFB-4C73-B843-FD1E37F3B0DA}" name="ar51591" type="6" refreshedVersion="4" background="1" saveData="1">
    <textPr codePage="437" sourceFile="S:\OUI\DFAS\BUDGET\RJM\RJM BY17\Workload\ar5159.txt" delimited="0">
      <textFields count="19">
        <textField/>
        <textField position="2"/>
        <textField position="17"/>
        <textField position="27"/>
        <textField position="39"/>
        <textField position="47"/>
        <textField position="57"/>
        <textField position="67"/>
        <textField position="78"/>
        <textField position="87"/>
        <textField position="97"/>
        <textField position="107"/>
        <textField position="120"/>
        <textField position="127"/>
        <textField position="137"/>
        <textField position="147"/>
        <textField position="157"/>
        <textField position="167"/>
        <textField position="177"/>
      </textFields>
    </textPr>
  </connection>
  <connection id="40" xr16:uid="{6FE339BC-64D5-48D4-A91C-D64FA9DCBD2B}" name="ar581" type="6" refreshedVersion="4" background="1" saveData="1">
    <textPr codePage="437" sourceFile="S:\OUI\DFAS\BUDGET\RJM\RJM BY23\Workload\ar581.txt" delimited="0">
      <textFields count="3">
        <textField/>
        <textField position="2"/>
        <textField position="18"/>
      </textFields>
    </textPr>
  </connection>
  <connection id="41" xr16:uid="{BE3B315E-4B10-4DC9-A84C-BFC31FFCBF8F}" name="ar5811" type="6" refreshedVersion="4" background="1" saveData="1">
    <textPr codePage="437" sourceFile="C:\a1\ar581.txt" delimited="0">
      <textFields count="3">
        <textField/>
        <textField position="2"/>
        <textField position="18"/>
      </textFields>
    </textPr>
  </connection>
  <connection id="42" xr16:uid="{1534B3C7-7072-4B8F-B7CC-C48703D0DB41}" name="ar5812" type="6" refreshedVersion="4" background="1" saveData="1">
    <textPr codePage="437" sourceFile="S:\OUI\DFAS\BUDGET\RJM\RJM BY17\Workload\ar581.txt" delimited="0">
      <textFields count="3">
        <textField/>
        <textField position="2"/>
        <textField position="18"/>
      </textFields>
    </textPr>
  </connection>
  <connection id="43" xr16:uid="{3D82BDF1-45DB-4E8E-B613-4F1B3AF07002}" name="ar5813" type="6" refreshedVersion="4" background="1" saveData="1">
    <textPr codePage="437" sourceFile="S:\OUI\DFAS\BUDGET\RJM\RJM BY23\Workload\ar581.txt" delimited="0">
      <textFields count="3">
        <textField/>
        <textField position="2"/>
        <textField position="18"/>
      </textFields>
    </textPr>
  </connection>
  <connection id="44" xr16:uid="{141122D9-D56D-4F5A-A433-7527130C26C8}" name="ar58131" type="6" refreshedVersion="4" background="1">
    <textPr codePage="437" sourceFile="S:\OUI\DFAS\BUDGET\RJM\RJM BY23\Workload\ar581.txt" delimited="0">
      <textFields count="3">
        <textField/>
        <textField position="2"/>
        <textField position="18"/>
      </textFields>
    </textPr>
  </connection>
  <connection id="45" xr16:uid="{6DDAA3C4-881C-497E-A87A-1EA36E09AB4F}" name="aw5159" type="6" refreshedVersion="4" background="1" saveData="1">
    <textPr codePage="437" sourceFile="C:\a1\aw5159.txt" delimited="0">
      <textFields count="4">
        <textField/>
        <textField position="2"/>
        <textField position="18"/>
        <textField position="28"/>
      </textFields>
    </textPr>
  </connection>
  <connection id="46" xr16:uid="{1CC9112C-AA28-4D2D-BE00-FE0CC4FE2417}" name="aw51591" type="6" refreshedVersion="4" background="1" saveData="1">
    <textPr codePage="437" sourceFile="S:\OUI\DFAS\BUDGET\RJM\RJM BY17\Workload\aw5159.txt" delimited="0">
      <textFields count="4">
        <textField/>
        <textField position="2"/>
        <textField position="18"/>
        <textField position="28"/>
      </textFields>
    </textPr>
  </connection>
  <connection id="47" xr16:uid="{78AEF46F-6027-4DE3-9806-18DF3C96E89E}" keepAlive="1" name="Query - abui3" description="Connection to the 'abui3' query in the workbook." type="5" refreshedVersion="0" background="1">
    <dbPr connection="Provider=Microsoft.Mashup.OleDb.1;Data Source=$Workbook$;Location=abui3;Extended Properties=&quot;&quot;" command="SELECT * FROM [abui3]"/>
  </connection>
  <connection id="48" xr16:uid="{F9A832DC-1479-45CA-B063-C61811EA830F}" keepAlive="1" name="Query - abui3 (2)" description="Connection to the 'abui3 (2)' query in the workbook." type="5" refreshedVersion="0" background="1">
    <dbPr connection="Provider=Microsoft.Mashup.OleDb.1;Data Source=$Workbook$;Location=&quot;abui3 (2)&quot;;Extended Properties=&quot;&quot;" command="SELECT * FROM [abui3 (2)]"/>
  </connection>
  <connection id="49" xr16:uid="{BA4BFE74-BB0F-4F9B-9838-D943B9A006F9}" keepAlive="1" name="Query - abui3 (3)" description="Connection to the 'abui3 (3)' query in the workbook." type="5" refreshedVersion="0" background="1">
    <dbPr connection="Provider=Microsoft.Mashup.OleDb.1;Data Source=$Workbook$;Location=&quot;abui3 (3)&quot;;Extended Properties=&quot;&quot;" command="SELECT * FROM [abui3 (3)]"/>
  </connection>
  <connection id="50" xr16:uid="{67CF67A2-230B-4A55-AAAD-534B1436EEF8}" keepAlive="1" name="Query - ae207" description="Connection to the 'ae207' query in the workbook." type="5" refreshedVersion="0" background="1">
    <dbPr connection="Provider=Microsoft.Mashup.OleDb.1;Data Source=$Workbook$;Location=ae207;Extended Properties=&quot;&quot;" command="SELECT * FROM [ae207]"/>
  </connection>
  <connection id="51" xr16:uid="{8B5097BF-4DAB-4538-A845-B095AD7587CB}" keepAlive="1" name="Query - ae207 (2)" description="Connection to the 'ae207 (2)' query in the workbook." type="5" refreshedVersion="0" background="1">
    <dbPr connection="Provider=Microsoft.Mashup.OleDb.1;Data Source=$Workbook$;Location=&quot;ae207 (2)&quot;;Extended Properties=&quot;&quot;" command="SELECT * FROM [ae207 (2)]"/>
  </connection>
  <connection id="52" xr16:uid="{470BA540-E292-4F4F-8FCE-2F4474D8991B}" keepAlive="1" name="Query - ae207 (3)" description="Connection to the 'ae207 (3)' query in the workbook." type="5" refreshedVersion="0" background="1">
    <dbPr connection="Provider=Microsoft.Mashup.OleDb.1;Data Source=$Workbook$;Location=&quot;ae207 (3)&quot;;Extended Properties=&quot;&quot;" command="SELECT * FROM [ae207 (3)]"/>
  </connection>
  <connection id="53" xr16:uid="{82C77F8E-9712-4914-9042-B64C439C45D2}" keepAlive="1" name="Query - ae207 (4)" description="Connection to the 'ae207 (4)' query in the workbook." type="5" refreshedVersion="0" background="1">
    <dbPr connection="Provider=Microsoft.Mashup.OleDb.1;Data Source=$Workbook$;Location=&quot;ae207 (4)&quot;;Extended Properties=&quot;&quot;" command="SELECT * FROM [ae207 (4)]"/>
  </connection>
  <connection id="54" xr16:uid="{64C9BA87-C01C-45B3-A6B1-8B541E4AE02B}" keepAlive="1" name="Query - ae5130" description="Connection to the 'ae5130' query in the workbook." type="5" refreshedVersion="0" background="1">
    <dbPr connection="Provider=Microsoft.Mashup.OleDb.1;Data Source=$Workbook$;Location=ae5130;Extended Properties=&quot;&quot;" command="SELECT * FROM [ae5130]"/>
  </connection>
  <connection id="55" xr16:uid="{ACE4E38A-403C-40C7-B3BF-8E6C94160CC7}" keepAlive="1" name="Query - ae5130 (2)" description="Connection to the 'ae5130 (2)' query in the workbook." type="5" refreshedVersion="0" background="1">
    <dbPr connection="Provider=Microsoft.Mashup.OleDb.1;Data Source=$Workbook$;Location=&quot;ae5130 (2)&quot;;Extended Properties=&quot;&quot;" command="SELECT * FROM [ae5130 (2)]"/>
  </connection>
  <connection id="56" xr16:uid="{3ED323E4-3CE1-4794-AA61-CFD7132DAEDD}" keepAlive="1" name="Query - ae5130 (3)" description="Connection to the 'ae5130 (3)' query in the workbook." type="5" refreshedVersion="0" background="1">
    <dbPr connection="Provider=Microsoft.Mashup.OleDb.1;Data Source=$Workbook$;Location=&quot;ae5130 (3)&quot;;Extended Properties=&quot;&quot;" command="SELECT * FROM [ae5130 (3)]"/>
  </connection>
  <connection id="57" xr16:uid="{04C53E3B-16BD-430A-AB6F-7963890DCA46}" keepAlive="1" name="Query - ae5130 (4)" description="Connection to the 'ae5130 (4)' query in the workbook." type="5" refreshedVersion="0" background="1">
    <dbPr connection="Provider=Microsoft.Mashup.OleDb.1;Data Source=$Workbook$;Location=&quot;ae5130 (4)&quot;;Extended Properties=&quot;&quot;" command="SELECT * FROM [ae5130 (4)]"/>
  </connection>
  <connection id="58" xr16:uid="{0C67AB9C-4261-400D-A2F4-07EDB00FCFAF}" keepAlive="1" name="Query - ae5159" description="Connection to the 'ae5159' query in the workbook." type="5" refreshedVersion="0" background="1">
    <dbPr connection="Provider=Microsoft.Mashup.OleDb.1;Data Source=$Workbook$;Location=ae5159;Extended Properties=&quot;&quot;" command="SELECT * FROM [ae5159]"/>
  </connection>
  <connection id="59" xr16:uid="{F10AF97E-E144-4606-8823-B29466FC468F}" keepAlive="1" name="Query - ae5159 (10)" description="Connection to the 'ae5159 (10)' query in the workbook." type="5" refreshedVersion="0" background="1">
    <dbPr connection="Provider=Microsoft.Mashup.OleDb.1;Data Source=$Workbook$;Location=&quot;ae5159 (10)&quot;;Extended Properties=&quot;&quot;" command="SELECT * FROM [ae5159 (10)]"/>
  </connection>
  <connection id="60" xr16:uid="{B6F7A7F8-1C3D-40AB-8346-A8C0CB902E98}" keepAlive="1" name="Query - ae5159 (11)" description="Connection to the 'ae5159 (11)' query in the workbook." type="5" refreshedVersion="0" background="1">
    <dbPr connection="Provider=Microsoft.Mashup.OleDb.1;Data Source=$Workbook$;Location=&quot;ae5159 (11)&quot;;Extended Properties=&quot;&quot;" command="SELECT * FROM [ae5159 (11)]"/>
  </connection>
  <connection id="61" xr16:uid="{E97CF02A-30A7-41F0-9BC7-4E3DD3EA32E1}" keepAlive="1" name="Query - ae5159 (12)" description="Connection to the 'ae5159 (12)' query in the workbook." type="5" refreshedVersion="0" background="1">
    <dbPr connection="Provider=Microsoft.Mashup.OleDb.1;Data Source=$Workbook$;Location=&quot;ae5159 (12)&quot;;Extended Properties=&quot;&quot;" command="SELECT * FROM [ae5159 (12)]"/>
  </connection>
  <connection id="62" xr16:uid="{5BF3B8DC-5E54-439A-8435-350A8346D564}" keepAlive="1" name="Query - ae5159 (2)" description="Connection to the 'ae5159 (2)' query in the workbook." type="5" refreshedVersion="0" background="1">
    <dbPr connection="Provider=Microsoft.Mashup.OleDb.1;Data Source=$Workbook$;Location=&quot;ae5159 (2)&quot;;Extended Properties=&quot;&quot;" command="SELECT * FROM [ae5159 (2)]"/>
  </connection>
  <connection id="63" xr16:uid="{FD862C9F-E8BA-4FC2-85FB-19495591F32F}" keepAlive="1" name="Query - ae5159 (3)" description="Connection to the 'ae5159 (3)' query in the workbook." type="5" refreshedVersion="0" background="1">
    <dbPr connection="Provider=Microsoft.Mashup.OleDb.1;Data Source=$Workbook$;Location=&quot;ae5159 (3)&quot;;Extended Properties=&quot;&quot;" command="SELECT * FROM [ae5159 (3)]"/>
  </connection>
  <connection id="64" xr16:uid="{8F2E89F5-C088-4475-8F58-9184EF44CA33}" keepAlive="1" name="Query - ae5159 (4)" description="Connection to the 'ae5159 (4)' query in the workbook." type="5" refreshedVersion="0" background="1">
    <dbPr connection="Provider=Microsoft.Mashup.OleDb.1;Data Source=$Workbook$;Location=&quot;ae5159 (4)&quot;;Extended Properties=&quot;&quot;" command="SELECT * FROM [ae5159 (4)]"/>
  </connection>
  <connection id="65" xr16:uid="{08C2497B-2238-43E4-8F0B-669AF62F3DA1}" keepAlive="1" name="Query - ae5159 (5)" description="Connection to the 'ae5159 (5)' query in the workbook." type="5" refreshedVersion="0" background="1">
    <dbPr connection="Provider=Microsoft.Mashup.OleDb.1;Data Source=$Workbook$;Location=&quot;ae5159 (5)&quot;;Extended Properties=&quot;&quot;" command="SELECT * FROM [ae5159 (5)]"/>
  </connection>
  <connection id="66" xr16:uid="{911D854C-7A74-4B69-AE59-F2425AA0C218}" keepAlive="1" name="Query - ae5159 (6)" description="Connection to the 'ae5159 (6)' query in the workbook." type="5" refreshedVersion="0" background="1">
    <dbPr connection="Provider=Microsoft.Mashup.OleDb.1;Data Source=$Workbook$;Location=&quot;ae5159 (6)&quot;;Extended Properties=&quot;&quot;" command="SELECT * FROM [ae5159 (6)]"/>
  </connection>
  <connection id="67" xr16:uid="{CC8A70FE-9E26-41DF-997B-041C30B73A75}" keepAlive="1" name="Query - ae5159 (7)" description="Connection to the 'ae5159 (7)' query in the workbook." type="5" refreshedVersion="0" background="1">
    <dbPr connection="Provider=Microsoft.Mashup.OleDb.1;Data Source=$Workbook$;Location=&quot;ae5159 (7)&quot;;Extended Properties=&quot;&quot;" command="SELECT * FROM [ae5159 (7)]"/>
  </connection>
  <connection id="68" xr16:uid="{6E927A4A-FE17-4881-94B4-5662DD0E07B9}" keepAlive="1" name="Query - ae5159 (8)" description="Connection to the 'ae5159 (8)' query in the workbook." type="5" refreshedVersion="0" background="1">
    <dbPr connection="Provider=Microsoft.Mashup.OleDb.1;Data Source=$Workbook$;Location=&quot;ae5159 (8)&quot;;Extended Properties=&quot;&quot;" command="SELECT * FROM [ae5159 (8)]"/>
  </connection>
  <connection id="69" xr16:uid="{992D1AC3-E814-4799-A53E-05F2180CF29C}" keepAlive="1" name="Query - ae5159 (9)" description="Connection to the 'ae5159 (9)' query in the workbook." type="5" refreshedVersion="0" background="1">
    <dbPr connection="Provider=Microsoft.Mashup.OleDb.1;Data Source=$Workbook$;Location=&quot;ae5159 (9)&quot;;Extended Properties=&quot;&quot;" command="SELECT * FROM [ae5159 (9)]"/>
  </connection>
  <connection id="70" xr16:uid="{CCB2EC64-7D0B-47DB-B1FF-715C73CA8D80}" keepAlive="1" name="Query - ar207" description="Connection to the 'ar207' query in the workbook." type="5" refreshedVersion="0" background="1">
    <dbPr connection="Provider=Microsoft.Mashup.OleDb.1;Data Source=$Workbook$;Location=ar207;Extended Properties=&quot;&quot;" command="SELECT * FROM [ar207]"/>
  </connection>
  <connection id="71" xr16:uid="{5F9FD8F2-1783-4A5C-9DCC-FD327164F2B2}" keepAlive="1" name="Query - ar207 (2)" description="Connection to the 'ar207 (2)' query in the workbook." type="5" refreshedVersion="0" background="1">
    <dbPr connection="Provider=Microsoft.Mashup.OleDb.1;Data Source=$Workbook$;Location=&quot;ar207 (2)&quot;;Extended Properties=&quot;&quot;" command="SELECT * FROM [ar207 (2)]"/>
  </connection>
  <connection id="72" xr16:uid="{D0546F27-01DA-471D-84B8-FC74DFA702EF}" keepAlive="1" name="Query - ar207 (3)" description="Connection to the 'ar207 (3)' query in the workbook." type="5" refreshedVersion="0" background="1">
    <dbPr connection="Provider=Microsoft.Mashup.OleDb.1;Data Source=$Workbook$;Location=&quot;ar207 (3)&quot;;Extended Properties=&quot;&quot;" command="SELECT * FROM [ar207 (3)]"/>
  </connection>
  <connection id="73" xr16:uid="{2387C338-DFE5-4043-A7D4-5925E5F8FF27}" keepAlive="1" name="Query - ar207 (4)" description="Connection to the 'ar207 (4)' query in the workbook." type="5" refreshedVersion="0" background="1">
    <dbPr connection="Provider=Microsoft.Mashup.OleDb.1;Data Source=$Workbook$;Location=&quot;ar207 (4)&quot;;Extended Properties=&quot;&quot;" command="SELECT * FROM [ar207 (4)]"/>
  </connection>
  <connection id="74" xr16:uid="{650BF165-763B-41BC-9F76-F23DA24E8A55}" keepAlive="1" name="Query - ar207 (5)" description="Connection to the 'ar207 (5)' query in the workbook." type="5" refreshedVersion="0" background="1">
    <dbPr connection="Provider=Microsoft.Mashup.OleDb.1;Data Source=$Workbook$;Location=&quot;ar207 (5)&quot;;Extended Properties=&quot;&quot;" command="SELECT * FROM [ar207 (5)]"/>
  </connection>
  <connection id="75" xr16:uid="{B0346BA1-AFDF-41ED-9269-1B648FFB4624}" keepAlive="1" name="Query - ar207 (6)" description="Connection to the 'ar207 (6)' query in the workbook." type="5" refreshedVersion="0" background="1">
    <dbPr connection="Provider=Microsoft.Mashup.OleDb.1;Data Source=$Workbook$;Location=&quot;ar207 (6)&quot;;Extended Properties=&quot;&quot;" command="SELECT * FROM [ar207 (6)]"/>
  </connection>
  <connection id="76" xr16:uid="{5200FA23-5C54-4999-AAE1-D681AE5CA0FC}" keepAlive="1" name="Query - ar207 (7)" description="Connection to the 'ar207 (7)' query in the workbook." type="5" refreshedVersion="0" background="1">
    <dbPr connection="Provider=Microsoft.Mashup.OleDb.1;Data Source=$Workbook$;Location=&quot;ar207 (7)&quot;;Extended Properties=&quot;&quot;" command="SELECT * FROM [ar207 (7)]"/>
  </connection>
  <connection id="77" xr16:uid="{7EC3C849-FDAA-4647-A6E6-32BCB90B78C6}" keepAlive="1" name="Query - ar207 (8)" description="Connection to the 'ar207 (8)' query in the workbook." type="5" refreshedVersion="0" background="1">
    <dbPr connection="Provider=Microsoft.Mashup.OleDb.1;Data Source=$Workbook$;Location=&quot;ar207 (8)&quot;;Extended Properties=&quot;&quot;" command="SELECT * FROM [ar207 (8)]"/>
  </connection>
  <connection id="78" xr16:uid="{4C896224-269A-4C76-A0E5-14FD1DE85798}" keepAlive="1" name="Query - ar5130" description="Connection to the 'ar5130' query in the workbook." type="5" refreshedVersion="0" background="1">
    <dbPr connection="Provider=Microsoft.Mashup.OleDb.1;Data Source=$Workbook$;Location=ar5130;Extended Properties=&quot;&quot;" command="SELECT * FROM [ar5130]"/>
  </connection>
  <connection id="79" xr16:uid="{B6DDA398-7D4D-4241-8C0D-EFBAA72E721B}" keepAlive="1" name="Query - ar5130 (2)" description="Connection to the 'ar5130 (2)' query in the workbook." type="5" refreshedVersion="0" background="1">
    <dbPr connection="Provider=Microsoft.Mashup.OleDb.1;Data Source=$Workbook$;Location=&quot;ar5130 (2)&quot;;Extended Properties=&quot;&quot;" command="SELECT * FROM [ar5130 (2)]"/>
  </connection>
  <connection id="80" xr16:uid="{695C085A-7E8C-4350-B834-0C74974EBD56}" keepAlive="1" name="Query - ar5130 (3)" description="Connection to the 'ar5130 (3)' query in the workbook." type="5" refreshedVersion="0" background="1">
    <dbPr connection="Provider=Microsoft.Mashup.OleDb.1;Data Source=$Workbook$;Location=&quot;ar5130 (3)&quot;;Extended Properties=&quot;&quot;" command="SELECT * FROM [ar5130 (3)]"/>
  </connection>
  <connection id="81" xr16:uid="{4796BFC5-4336-404C-8316-7145E98E17B4}" keepAlive="1" name="Query - ar5130 (4)" description="Connection to the 'ar5130 (4)' query in the workbook." type="5" refreshedVersion="0" background="1">
    <dbPr connection="Provider=Microsoft.Mashup.OleDb.1;Data Source=$Workbook$;Location=&quot;ar5130 (4)&quot;;Extended Properties=&quot;&quot;" command="SELECT * FROM [ar5130 (4)]"/>
  </connection>
  <connection id="82" xr16:uid="{B1FF664B-3956-46E8-8C62-C2C4AABEF3E1}" keepAlive="1" name="Query - ar5130 (5)" description="Connection to the 'ar5130 (5)' query in the workbook." type="5" refreshedVersion="0" background="1">
    <dbPr connection="Provider=Microsoft.Mashup.OleDb.1;Data Source=$Workbook$;Location=&quot;ar5130 (5)&quot;;Extended Properties=&quot;&quot;" command="SELECT * FROM [ar5130 (5)]"/>
  </connection>
  <connection id="83" xr16:uid="{005EAEEC-5AB3-4229-B4BB-F6248E863561}" keepAlive="1" name="Query - ar5159" description="Connection to the 'ar5159' query in the workbook." type="5" refreshedVersion="0" background="1">
    <dbPr connection="Provider=Microsoft.Mashup.OleDb.1;Data Source=$Workbook$;Location=ar5159;Extended Properties=&quot;&quot;" command="SELECT * FROM [ar5159]"/>
  </connection>
  <connection id="84" xr16:uid="{864AD2BC-1353-4F27-91C0-D840CEF37E0B}" keepAlive="1" name="Query - ar5159 (2)" description="Connection to the 'ar5159 (2)' query in the workbook." type="5" refreshedVersion="0" background="1">
    <dbPr connection="Provider=Microsoft.Mashup.OleDb.1;Data Source=$Workbook$;Location=&quot;ar5159 (2)&quot;;Extended Properties=&quot;&quot;" command="SELECT * FROM [ar5159 (2)]"/>
  </connection>
  <connection id="85" xr16:uid="{642B8255-9E70-411A-BBD8-E38B1CE37FAC}" keepAlive="1" name="Query - ar581" description="Connection to the 'ar581' query in the workbook." type="5" refreshedVersion="4" background="1" saveData="1">
    <dbPr connection="Provider=Microsoft.Mashup.OleDb.1;Data Source=$Workbook$;Location=ar581;Extended Properties=&quot;&quot;" command="SELECT * FROM [ar581]"/>
  </connection>
  <connection id="86" xr16:uid="{402CE5DF-85C7-440E-9A57-8F621CEAFD29}" keepAlive="1" name="Query - ar581 (2)" description="Connection to the 'ar581 (2)' query in the workbook." type="5" refreshedVersion="0" background="1">
    <dbPr connection="Provider=Microsoft.Mashup.OleDb.1;Data Source=$Workbook$;Location=&quot;ar581 (2)&quot;;Extended Properties=&quot;&quot;" command="SELECT * FROM [ar581 (2)]"/>
  </connection>
  <connection id="87" xr16:uid="{FDAA5393-E48F-449C-A43D-ADF24741D238}" keepAlive="1" name="Query - ar581 (3)" description="Connection to the 'ar581 (3)' query in the workbook." type="5" refreshedVersion="0" background="1">
    <dbPr connection="Provider=Microsoft.Mashup.OleDb.1;Data Source=$Workbook$;Location=&quot;ar581 (3)&quot;;Extended Properties=&quot;&quot;" command="SELECT * FROM [ar581 (3)]"/>
  </connection>
  <connection id="88" xr16:uid="{C840756F-D1B1-4CFD-B6A9-C264D16B3CB5}" keepAlive="1" name="Query - aw5159" description="Connection to the 'aw5159' query in the workbook." type="5" refreshedVersion="0" background="1">
    <dbPr connection="Provider=Microsoft.Mashup.OleDb.1;Data Source=$Workbook$;Location=aw5159;Extended Properties=&quot;&quot;" command="SELECT * FROM [aw5159]"/>
  </connection>
  <connection id="89" xr16:uid="{44EA901C-1283-43AA-9DB2-283C48C1F138}" keepAlive="1" name="Query - aw5159 (2)" description="Connection to the 'aw5159 (2)' query in the workbook." type="5" refreshedVersion="0" background="1">
    <dbPr connection="Provider=Microsoft.Mashup.OleDb.1;Data Source=$Workbook$;Location=&quot;aw5159 (2)&quot;;Extended Properties=&quot;&quot;" command="SELECT * FROM [aw5159 (2)]"/>
  </connection>
  <connection id="90" xr16:uid="{E8437E4D-D710-40C9-8F15-3CF584025968}" keepAlive="1" name="Query - aw5159 (3)" description="Connection to the 'aw5159 (3)' query in the workbook." type="5" refreshedVersion="0" background="1">
    <dbPr connection="Provider=Microsoft.Mashup.OleDb.1;Data Source=$Workbook$;Location=&quot;aw5159 (3)&quot;;Extended Properties=&quot;&quot;" command="SELECT * FROM [aw5159 (3)]"/>
  </connection>
  <connection id="91" xr16:uid="{84B3E54E-6311-4251-B563-D933A52E1138}" keepAlive="1" name="Query - Table4" description="Connection to the 'Table4' query in the workbook." type="5" refreshedVersion="0" background="1">
    <dbPr connection="Provider=Microsoft.Mashup.OleDb.1;Data Source=$Workbook$;Location=Table4;Extended Properties=&quot;&quot;" command="SELECT * FROM [Table4]"/>
  </connection>
  <connection id="92" xr16:uid="{883A25FF-5E9B-424B-A048-79B0303AC240}" name="vi" type="6" refreshedVersion="4" background="1" saveData="1">
    <textPr codePage="437" sourceFile="C:\a1\vi.txt" delimiter="|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<sst xmlns="http://schemas.openxmlformats.org/spreadsheetml/2006/main" count="880" uniqueCount="197">
  <si>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</si>
  <si>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</si>
  <si>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</si>
  <si>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</si>
  <si>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</si>
  <si>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</si>
  <si>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</si>
  <si>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</si>
  <si>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</si>
  <si>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</si>
  <si>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</si>
  <si>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</si>
  <si>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</si>
  <si>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</si>
  <si>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</si>
  <si>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</si>
  <si>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</si>
  <si>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</si>
  <si>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</si>
  <si>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</si>
  <si>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</si>
  <si>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</si>
  <si>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</si>
  <si>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</si>
  <si>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</si>
  <si>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</si>
  <si>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</si>
  <si>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</si>
  <si>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</si>
  <si>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</si>
  <si>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</si>
  <si>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</si>
  <si>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</si>
  <si>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</si>
  <si>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</si>
  <si>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</si>
  <si>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</si>
  <si>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</si>
  <si>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</si>
  <si>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</si>
  <si>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</si>
  <si>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</si>
  <si>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</si>
  <si>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</si>
  <si>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</si>
  <si>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</si>
  <si>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</si>
  <si>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</si>
  <si>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</si>
  <si>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</si>
  <si>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</si>
  <si>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</si>
  <si>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</si>
  <si>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</si>
  <si>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</si>
  <si>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</si>
  <si>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</si>
  <si>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</si>
  <si>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</si>
  <si>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</si>
  <si>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</si>
  <si>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</si>
  <si>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</si>
  <si>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</si>
  <si>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</si>
  <si>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</si>
  <si>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</si>
  <si>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</si>
  <si>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</si>
  <si>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</si>
  <si>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</si>
  <si>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</si>
  <si>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</si>
  <si>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</si>
  <si>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</si>
  <si>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</si>
  <si>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</si>
  <si>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</si>
  <si>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</si>
  <si>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</si>
  <si>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</si>
  <si>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</si>
  <si>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</si>
  <si>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</si>
  <si>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</si>
  <si>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</si>
  <si>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</si>
  <si>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</si>
  <si>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</si>
  <si>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</si>
  <si>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</si>
  <si>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</si>
  <si>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</si>
  <si>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</si>
  <si>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</si>
  <si>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</si>
  <si>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</si>
  <si>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</si>
  <si>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</si>
  <si>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VT</t>
  </si>
  <si>
    <t>VI</t>
  </si>
  <si>
    <t>VA</t>
  </si>
  <si>
    <t>WA</t>
  </si>
  <si>
    <t>WV</t>
  </si>
  <si>
    <t>WI</t>
  </si>
  <si>
    <t>WY</t>
  </si>
  <si>
    <t>C1</t>
  </si>
  <si>
    <t>C13</t>
  </si>
  <si>
    <t>C15</t>
  </si>
  <si>
    <t>AR207</t>
  </si>
  <si>
    <t>AE207</t>
  </si>
  <si>
    <t>C3</t>
  </si>
  <si>
    <t>C5</t>
  </si>
  <si>
    <t>AR581</t>
  </si>
  <si>
    <t>C14</t>
  </si>
  <si>
    <t>C2</t>
  </si>
  <si>
    <t>C4</t>
  </si>
  <si>
    <t>C6</t>
  </si>
  <si>
    <t>AR5130</t>
  </si>
  <si>
    <t>C46</t>
  </si>
  <si>
    <t>C47</t>
  </si>
  <si>
    <t>C7</t>
  </si>
  <si>
    <t>C48</t>
  </si>
  <si>
    <t>C8</t>
  </si>
  <si>
    <t>C9</t>
  </si>
  <si>
    <t>C12</t>
  </si>
  <si>
    <t>C18</t>
  </si>
  <si>
    <t>C21</t>
  </si>
  <si>
    <t>C24</t>
  </si>
  <si>
    <t>C27</t>
  </si>
  <si>
    <t>AE5159</t>
  </si>
  <si>
    <t>Ar5159</t>
  </si>
  <si>
    <t>C30</t>
  </si>
  <si>
    <t>C33</t>
  </si>
  <si>
    <t>C36</t>
  </si>
  <si>
    <t>REPORT</t>
  </si>
  <si>
    <t>CELL</t>
  </si>
  <si>
    <t>ð</t>
  </si>
  <si>
    <t>ABUI3</t>
  </si>
  <si>
    <t>IC</t>
  </si>
  <si>
    <t>WC</t>
  </si>
  <si>
    <t>AP</t>
  </si>
  <si>
    <t>SE</t>
  </si>
  <si>
    <t>WR</t>
  </si>
  <si>
    <t>STATE</t>
  </si>
  <si>
    <t>AE5130</t>
  </si>
  <si>
    <t>C49</t>
  </si>
  <si>
    <t>C50</t>
  </si>
  <si>
    <t>C51</t>
  </si>
  <si>
    <t>US DEPARTMENT OF LABOR</t>
  </si>
  <si>
    <t>Total</t>
  </si>
  <si>
    <t>C97</t>
  </si>
  <si>
    <t>C98</t>
  </si>
  <si>
    <t>C99</t>
  </si>
  <si>
    <t>AW5159</t>
  </si>
  <si>
    <t>OFFICE OF UNEMPLOYMENT INSURANCE</t>
  </si>
  <si>
    <t>st</t>
  </si>
  <si>
    <t xml:space="preserve">                                                   </t>
  </si>
  <si>
    <t>S:\OUI\DFAS\BUDGET\XLS\Formulation\FY 2025.xls</t>
  </si>
  <si>
    <t>Base workloads from file:</t>
  </si>
  <si>
    <t>Sheet Name "FY25 PBUD Formulation (2)"</t>
  </si>
  <si>
    <t>BASE WORKLOADS FY 2026</t>
  </si>
  <si>
    <t>&lt;- Proposed 4 qtr sum estimate for CO Wage records</t>
  </si>
  <si>
    <t>&lt;- Proposed 4 qtr sum estimate for VI Wage records</t>
  </si>
  <si>
    <t>ar581 - c14</t>
  </si>
  <si>
    <t>c1</t>
  </si>
  <si>
    <t>c13</t>
  </si>
  <si>
    <t>c15</t>
  </si>
  <si>
    <t>c3</t>
  </si>
  <si>
    <t>c14</t>
  </si>
  <si>
    <t>c5</t>
  </si>
  <si>
    <t>c2</t>
  </si>
  <si>
    <t>c4</t>
  </si>
  <si>
    <t>c6</t>
  </si>
  <si>
    <t>c46</t>
  </si>
  <si>
    <t>c49</t>
  </si>
  <si>
    <t>c47</t>
  </si>
  <si>
    <t>c50</t>
  </si>
  <si>
    <t>c7</t>
  </si>
  <si>
    <t>c48</t>
  </si>
  <si>
    <t>c51</t>
  </si>
  <si>
    <t>c9</t>
  </si>
  <si>
    <t>c12</t>
  </si>
  <si>
    <t>c18</t>
  </si>
  <si>
    <t>c21</t>
  </si>
  <si>
    <t>c24</t>
  </si>
  <si>
    <t>c27</t>
  </si>
  <si>
    <t>c97</t>
  </si>
  <si>
    <t>c8</t>
  </si>
  <si>
    <t>c98</t>
  </si>
  <si>
    <t>c99</t>
  </si>
  <si>
    <t>c30</t>
  </si>
  <si>
    <t>c33</t>
  </si>
  <si>
    <t>c36</t>
  </si>
  <si>
    <t>Column1</t>
  </si>
  <si>
    <t>TOTAL WORKLOADS FY 2025</t>
  </si>
  <si>
    <t>BASE WORKLOADS FY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</si>
</sst>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##0"/>
    <numFmt numFmtId="165" formatCode="0.000"/>
    <numFmt numFmtId="166" formatCode="_(* #,##0_);_(* \(#,##0\);_(* &quot;-&quot;??_);_(@_)"/>
    <numFmt numFmtId="167" formatCode="0.00000"/>
  </numFmts>
  <fonts count="3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Wingdings"/>
      <charset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FA7D00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4070AA"/>
      <name val="Arial"/>
      <family val="2"/>
    </font>
    <font>
      <u/>
      <sz val="10"/>
      <color theme="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darkGray">
        <fgColor indexed="21"/>
        <bgColor indexed="17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darkGray">
        <fgColor indexed="21"/>
        <bgColor rgb="FF008000"/>
      </patternFill>
    </fill>
    <fill>
      <patternFill patternType="solid">
        <fgColor rgb="FFCCFFCC"/>
        <bgColor indexed="24"/>
      </patternFill>
    </fill>
    <fill>
      <patternFill patternType="solid">
        <fgColor rgb="FFFABF8F"/>
        <bgColor indexed="64"/>
      </patternFill>
    </fill>
    <fill>
      <patternFill patternType="solid">
        <fgColor theme="0"/>
        <bgColor indexed="2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/>
      <top style="thin">
        <color indexed="64"/>
      </top>
      <bottom style="thick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48">
    <xf numFmtId="0" fontId="0" fillId="0" borderId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6" fillId="34" borderId="0" applyNumberFormat="0" applyBorder="0" applyAlignment="0" applyProtection="0"/>
    <xf numFmtId="0" fontId="17" fillId="35" borderId="12" applyNumberFormat="0" applyAlignment="0" applyProtection="0"/>
    <xf numFmtId="0" fontId="18" fillId="36" borderId="13" applyNumberFormat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37" borderId="0" applyNumberFormat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4" fillId="38" borderId="12" applyNumberFormat="0" applyAlignment="0" applyProtection="0"/>
    <xf numFmtId="0" fontId="25" fillId="0" borderId="17" applyNumberFormat="0" applyFill="0" applyAlignment="0" applyProtection="0"/>
    <xf numFmtId="0" fontId="26" fillId="39" borderId="0" applyNumberFormat="0" applyBorder="0" applyAlignment="0" applyProtection="0"/>
    <xf numFmtId="0" fontId="14" fillId="0" borderId="0"/>
    <xf numFmtId="0" fontId="3" fillId="0" borderId="0"/>
    <xf numFmtId="0" fontId="14" fillId="40" borderId="18" applyNumberFormat="0" applyFont="0" applyAlignment="0" applyProtection="0"/>
    <xf numFmtId="0" fontId="27" fillId="35" borderId="19" applyNumberFormat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30" fillId="0" borderId="0" applyNumberForma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applyProtection="1">
      <protection locked="0"/>
    </xf>
    <xf numFmtId="0" fontId="2" fillId="0" borderId="2" xfId="40" applyFont="1" applyBorder="1" applyAlignment="1">
      <alignment horizontal="left" vertical="center"/>
    </xf>
    <xf numFmtId="0" fontId="2" fillId="0" borderId="2" xfId="40" applyFont="1" applyBorder="1" applyAlignment="1">
      <alignment horizontal="center" vertical="center" wrapText="1"/>
    </xf>
    <xf numFmtId="0" fontId="4" fillId="2" borderId="3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" xfId="0" quotePrefix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/>
    </xf>
    <xf numFmtId="0" fontId="2" fillId="0" borderId="2" xfId="40" quotePrefix="1" applyFont="1" applyBorder="1" applyAlignment="1">
      <alignment horizontal="center" vertical="center" wrapText="1"/>
    </xf>
    <xf numFmtId="0" fontId="0" fillId="4" borderId="2" xfId="0" applyFill="1" applyBorder="1"/>
    <xf numFmtId="0" fontId="0" fillId="5" borderId="2" xfId="0" applyFill="1" applyBorder="1"/>
    <xf numFmtId="0" fontId="0" fillId="6" borderId="0" xfId="0" applyFill="1"/>
    <xf numFmtId="0" fontId="0" fillId="0" borderId="0" xfId="0" applyAlignment="1">
      <alignment horizontal="left"/>
    </xf>
    <xf numFmtId="0" fontId="10" fillId="7" borderId="6" xfId="0" applyFont="1" applyFill="1" applyBorder="1" applyAlignment="1">
      <alignment horizontal="left"/>
    </xf>
    <xf numFmtId="3" fontId="7" fillId="7" borderId="6" xfId="0" applyNumberFormat="1" applyFont="1" applyFill="1" applyBorder="1"/>
    <xf numFmtId="14" fontId="11" fillId="0" borderId="0" xfId="0" applyNumberFormat="1" applyFont="1"/>
    <xf numFmtId="0" fontId="0" fillId="8" borderId="2" xfId="0" applyFill="1" applyBorder="1"/>
    <xf numFmtId="3" fontId="0" fillId="0" borderId="0" xfId="0" applyNumberFormat="1"/>
    <xf numFmtId="165" fontId="0" fillId="0" borderId="0" xfId="0" applyNumberFormat="1"/>
    <xf numFmtId="0" fontId="2" fillId="0" borderId="0" xfId="0" applyFont="1" applyProtection="1">
      <protection locked="0"/>
    </xf>
    <xf numFmtId="0" fontId="0" fillId="41" borderId="0" xfId="0" applyFill="1"/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42" borderId="2" xfId="40" applyFont="1" applyFill="1" applyBorder="1" applyAlignment="1">
      <alignment horizontal="left" vertical="center"/>
    </xf>
    <xf numFmtId="0" fontId="2" fillId="42" borderId="2" xfId="40" applyFont="1" applyFill="1" applyBorder="1" applyAlignment="1">
      <alignment horizontal="center" vertical="center" wrapText="1"/>
    </xf>
    <xf numFmtId="0" fontId="0" fillId="42" borderId="2" xfId="0" applyFill="1" applyBorder="1"/>
    <xf numFmtId="0" fontId="0" fillId="42" borderId="0" xfId="0" applyFill="1"/>
    <xf numFmtId="0" fontId="6" fillId="43" borderId="0" xfId="0" applyFont="1" applyFill="1" applyAlignment="1">
      <alignment horizontal="center"/>
    </xf>
    <xf numFmtId="0" fontId="2" fillId="0" borderId="0" xfId="0" applyFont="1"/>
    <xf numFmtId="0" fontId="31" fillId="0" borderId="0" xfId="0" applyFont="1"/>
    <xf numFmtId="14" fontId="0" fillId="0" borderId="0" xfId="0" applyNumberFormat="1" applyProtection="1">
      <protection locked="0"/>
    </xf>
    <xf numFmtId="9" fontId="0" fillId="0" borderId="0" xfId="43" applyFont="1"/>
    <xf numFmtId="14" fontId="0" fillId="0" borderId="0" xfId="0" applyNumberFormat="1"/>
    <xf numFmtId="166" fontId="0" fillId="0" borderId="0" xfId="28" applyNumberFormat="1" applyFont="1"/>
    <xf numFmtId="0" fontId="32" fillId="0" borderId="0" xfId="0" applyFont="1"/>
    <xf numFmtId="0" fontId="10" fillId="7" borderId="7" xfId="0" applyFont="1" applyFill="1" applyBorder="1" applyAlignment="1">
      <alignment horizontal="left"/>
    </xf>
    <xf numFmtId="0" fontId="7" fillId="9" borderId="21" xfId="0" applyFont="1" applyFill="1" applyBorder="1" applyAlignment="1">
      <alignment horizontal="left"/>
    </xf>
    <xf numFmtId="0" fontId="33" fillId="0" borderId="0" xfId="0" applyFont="1"/>
    <xf numFmtId="0" fontId="0" fillId="0" borderId="0" xfId="0" quotePrefix="1"/>
    <xf numFmtId="167" fontId="0" fillId="0" borderId="0" xfId="0" applyNumberFormat="1"/>
    <xf numFmtId="0" fontId="10" fillId="7" borderId="8" xfId="0" applyFont="1" applyFill="1" applyBorder="1" applyAlignment="1">
      <alignment horizontal="left"/>
    </xf>
    <xf numFmtId="3" fontId="7" fillId="7" borderId="8" xfId="0" applyNumberFormat="1" applyFont="1" applyFill="1" applyBorder="1"/>
    <xf numFmtId="3" fontId="32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2" fillId="0" borderId="0" xfId="0" applyFont="1" applyAlignment="1">
      <alignment horizontal="left" indent="13"/>
    </xf>
    <xf numFmtId="9" fontId="34" fillId="0" borderId="0" xfId="43" applyFont="1"/>
    <xf numFmtId="9" fontId="2" fillId="0" borderId="0" xfId="43" applyFont="1"/>
    <xf numFmtId="166" fontId="2" fillId="0" borderId="0" xfId="28" applyNumberFormat="1" applyFont="1"/>
    <xf numFmtId="0" fontId="7" fillId="0" borderId="0" xfId="0" applyFont="1" applyAlignment="1">
      <alignment horizontal="left"/>
    </xf>
    <xf numFmtId="9" fontId="0" fillId="0" borderId="0" xfId="43" applyFont="1" applyFill="1"/>
    <xf numFmtId="166" fontId="2" fillId="0" borderId="0" xfId="28" applyNumberFormat="1" applyFont="1" applyFill="1"/>
    <xf numFmtId="0" fontId="7" fillId="9" borderId="2" xfId="0" applyFont="1" applyFill="1" applyBorder="1" applyAlignment="1">
      <alignment horizontal="left"/>
    </xf>
    <xf numFmtId="3" fontId="7" fillId="9" borderId="2" xfId="0" applyNumberFormat="1" applyFont="1" applyFill="1" applyBorder="1"/>
    <xf numFmtId="0" fontId="7" fillId="7" borderId="2" xfId="0" applyFont="1" applyFill="1" applyBorder="1" applyAlignment="1">
      <alignment horizontal="left"/>
    </xf>
    <xf numFmtId="3" fontId="7" fillId="0" borderId="2" xfId="0" applyNumberFormat="1" applyFont="1" applyBorder="1"/>
    <xf numFmtId="0" fontId="7" fillId="9" borderId="7" xfId="0" applyFont="1" applyFill="1" applyBorder="1" applyAlignment="1">
      <alignment horizontal="left"/>
    </xf>
    <xf numFmtId="0" fontId="0" fillId="0" borderId="22" xfId="0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7" fillId="0" borderId="0" xfId="0" applyNumberFormat="1" applyFont="1"/>
    <xf numFmtId="9" fontId="2" fillId="0" borderId="0" xfId="43" applyFont="1" applyFill="1"/>
    <xf numFmtId="9" fontId="34" fillId="0" borderId="0" xfId="43" applyFont="1" applyFill="1"/>
    <xf numFmtId="9" fontId="32" fillId="0" borderId="0" xfId="43" applyFont="1"/>
    <xf numFmtId="0" fontId="35" fillId="0" borderId="0" xfId="35" applyFont="1" applyAlignment="1" applyProtection="1"/>
    <xf numFmtId="9" fontId="33" fillId="0" borderId="0" xfId="43" applyFont="1" applyFill="1"/>
    <xf numFmtId="166" fontId="33" fillId="0" borderId="0" xfId="28" applyNumberFormat="1" applyFont="1" applyFill="1"/>
    <xf numFmtId="9" fontId="33" fillId="0" borderId="0" xfId="43" applyFont="1"/>
    <xf numFmtId="166" fontId="33" fillId="0" borderId="0" xfId="28" applyNumberFormat="1" applyFont="1"/>
    <xf numFmtId="166" fontId="32" fillId="0" borderId="0" xfId="28" applyNumberFormat="1" applyFont="1"/>
    <xf numFmtId="164" fontId="2" fillId="0" borderId="0" xfId="0" applyNumberFormat="1" applyFont="1" applyProtection="1">
      <protection locked="0"/>
    </xf>
    <xf numFmtId="0" fontId="0" fillId="45" borderId="2" xfId="0" applyFill="1" applyBorder="1"/>
    <xf numFmtId="3" fontId="7" fillId="9" borderId="1" xfId="0" applyNumberFormat="1" applyFont="1" applyFill="1" applyBorder="1"/>
    <xf numFmtId="3" fontId="7" fillId="7" borderId="1" xfId="0" applyNumberFormat="1" applyFont="1" applyFill="1" applyBorder="1"/>
    <xf numFmtId="3" fontId="7" fillId="0" borderId="1" xfId="0" applyNumberFormat="1" applyFont="1" applyBorder="1"/>
    <xf numFmtId="3" fontId="7" fillId="44" borderId="1" xfId="0" applyNumberFormat="1" applyFont="1" applyFill="1" applyBorder="1"/>
    <xf numFmtId="3" fontId="33" fillId="0" borderId="1" xfId="0" applyNumberFormat="1" applyFont="1" applyBorder="1"/>
    <xf numFmtId="3" fontId="7" fillId="46" borderId="1" xfId="0" applyNumberFormat="1" applyFont="1" applyFill="1" applyBorder="1"/>
    <xf numFmtId="0" fontId="7" fillId="9" borderId="1" xfId="0" applyFont="1" applyFill="1" applyBorder="1" applyAlignment="1">
      <alignment horizontal="left"/>
    </xf>
    <xf numFmtId="0" fontId="7" fillId="9" borderId="1" xfId="0" applyFont="1" applyFill="1" applyBorder="1"/>
    <xf numFmtId="0" fontId="7" fillId="0" borderId="2" xfId="0" applyFont="1" applyBorder="1" applyAlignment="1">
      <alignment horizontal="left"/>
    </xf>
    <xf numFmtId="14" fontId="32" fillId="0" borderId="0" xfId="0" applyNumberFormat="1" applyFont="1"/>
    <xf numFmtId="166" fontId="32" fillId="0" borderId="0" xfId="0" applyNumberFormat="1" applyFont="1"/>
    <xf numFmtId="166" fontId="32" fillId="0" borderId="0" xfId="28" applyNumberFormat="1" applyFont="1" applyFill="1"/>
    <xf numFmtId="0" fontId="1" fillId="0" borderId="0" xfId="0" applyFont="1"/>
    <xf numFmtId="0" fontId="9" fillId="0" borderId="0" xfId="0" applyFont="1" applyAlignment="1">
      <alignment horizontal="center"/>
    </xf>
    <xf numFmtId="14" fontId="11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4" fillId="2" borderId="9" xfId="0" quotePrefix="1" applyFont="1" applyFill="1" applyBorder="1" applyAlignment="1">
      <alignment horizontal="center" vertical="center"/>
    </xf>
    <xf numFmtId="0" fontId="4" fillId="2" borderId="10" xfId="0" quotePrefix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48">
    <cellStyle name="20% - Accent1 2" xfId="1" xr:uid="{68E7E9A5-2B66-4EF2-8173-7BC3FF410DD3}"/>
    <cellStyle name="20% - Accent2 2" xfId="2" xr:uid="{71716792-7D37-4FBC-A942-3C63F9FE3056}"/>
    <cellStyle name="20% - Accent3 2" xfId="3" xr:uid="{24F2FA8C-00C8-4729-B181-E5155A494FAE}"/>
    <cellStyle name="20% - Accent4 2" xfId="4" xr:uid="{2592FEB7-45B2-4255-A0AA-E330F4466C5D}"/>
    <cellStyle name="20% - Accent5 2" xfId="5" xr:uid="{124FA236-10CF-4BB7-AD03-23926ABB8482}"/>
    <cellStyle name="20% - Accent6 2" xfId="6" xr:uid="{5EC48CA2-5290-4D90-88F0-0D61A62FF2D2}"/>
    <cellStyle name="40% - Accent1 2" xfId="7" xr:uid="{B8729A88-2427-4423-8915-4659CB526E80}"/>
    <cellStyle name="40% - Accent2 2" xfId="8" xr:uid="{C97F482F-3D54-4F86-91CD-72CF74CB0B2C}"/>
    <cellStyle name="40% - Accent3 2" xfId="9" xr:uid="{EDC7B554-BB8B-4FC1-907F-8723ED748AD6}"/>
    <cellStyle name="40% - Accent4 2" xfId="10" xr:uid="{F665D8C9-7614-49F3-85DC-F3D354B49EBB}"/>
    <cellStyle name="40% - Accent5 2" xfId="11" xr:uid="{1D2F81CA-9498-4D2F-9257-05FF10435035}"/>
    <cellStyle name="40% - Accent6 2" xfId="12" xr:uid="{96C91BA5-C0E5-426F-8FFE-2A8B0057810B}"/>
    <cellStyle name="60% - Accent1 2" xfId="13" xr:uid="{8550AB28-A714-411E-878E-15BF6E69F047}"/>
    <cellStyle name="60% - Accent2 2" xfId="14" xr:uid="{E1CAF60D-3DD5-45A2-9A2E-739A63908C7D}"/>
    <cellStyle name="60% - Accent3 2" xfId="15" xr:uid="{AF398ACE-52EA-4BAA-8E57-1A2EEA7DA46B}"/>
    <cellStyle name="60% - Accent4 2" xfId="16" xr:uid="{70D80514-87E4-4AD9-89A3-6AA109236B09}"/>
    <cellStyle name="60% - Accent5 2" xfId="17" xr:uid="{0430FF75-AEA8-42FC-B3A5-AA0FCEE26F29}"/>
    <cellStyle name="60% - Accent6 2" xfId="18" xr:uid="{7F313125-C3D3-4544-A855-6F2C7F095105}"/>
    <cellStyle name="Accent1 2" xfId="19" xr:uid="{B3A8AC4D-2275-45AF-B3CA-1937EE32F5C2}"/>
    <cellStyle name="Accent2 2" xfId="20" xr:uid="{DA1F1CCC-E6EB-4963-B5BA-5360C8A7FDDA}"/>
    <cellStyle name="Accent3 2" xfId="21" xr:uid="{B2122FA3-4DE4-4B02-987D-A0F9D2A1513F}"/>
    <cellStyle name="Accent4 2" xfId="22" xr:uid="{A0C036D6-AD78-4FB1-ABCF-7C41AD741129}"/>
    <cellStyle name="Accent5 2" xfId="23" xr:uid="{3DCFB7EA-7846-4DE8-9D6F-FA3EB4AAC9CA}"/>
    <cellStyle name="Accent6 2" xfId="24" xr:uid="{D2621E68-493D-4BE4-A199-8D6170E292E1}"/>
    <cellStyle name="Bad 2" xfId="25" xr:uid="{53DB0591-C3E0-4F34-BFBF-26E4C1E6187E}"/>
    <cellStyle name="Calculation 2" xfId="26" xr:uid="{5A3801D3-6C9C-4854-A89D-253B2E14828C}"/>
    <cellStyle name="Check Cell 2" xfId="27" xr:uid="{AA9C80F0-8184-4980-9A29-4D26FF0B48F1}"/>
    <cellStyle name="Comma" xfId="28" builtinId="3"/>
    <cellStyle name="Explanatory Text 2" xfId="29" xr:uid="{6A386ABF-DAB3-4F4B-98A7-1226640D25F7}"/>
    <cellStyle name="Good 2" xfId="30" xr:uid="{EA9C2ABE-0042-4D98-9901-C1212F0C92AC}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 2" xfId="36" xr:uid="{35C5D858-5C23-4862-A04E-8EA9981A0166}"/>
    <cellStyle name="Linked Cell 2" xfId="37" xr:uid="{96A72491-2EBE-4D5F-92C1-8D5C4FF15277}"/>
    <cellStyle name="Neutral 2" xfId="38" xr:uid="{A9CEE0FA-D6E7-4383-8EC9-9BC0122A175F}"/>
    <cellStyle name="Normal" xfId="0" builtinId="0"/>
    <cellStyle name="Normal 2" xfId="39" xr:uid="{905E0A01-AEB6-4F0B-A630-0B3336CC0E36}"/>
    <cellStyle name="Normal 3" xfId="47" xr:uid="{09136336-37C3-4763-883F-C7530C4E9717}"/>
    <cellStyle name="Normal_States" xfId="40" xr:uid="{778E07CD-EE75-486F-AEEF-83A532CCC532}"/>
    <cellStyle name="Note 2" xfId="41" xr:uid="{7F8B276E-93D3-4899-89E4-71036358D3FC}"/>
    <cellStyle name="Output 2" xfId="42" xr:uid="{224198D9-D299-4E24-B60E-A86EE52B0AC8}"/>
    <cellStyle name="Percent" xfId="43" builtinId="5"/>
    <cellStyle name="Title" xfId="44" builtinId="15" customBuiltin="1"/>
    <cellStyle name="Total 2" xfId="45" xr:uid="{87B2FE30-473D-4487-85B9-CC24060E39A9}"/>
    <cellStyle name="Warning Text 2" xfId="46" xr:uid="{2BC17B25-34CF-4315-9242-D9C93E718C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207_4" connectionId="19" xr16:uid="{9AFE50C0-290A-486F-9C37-9EA9745D4ED1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e207_4" connectionId="5" xr16:uid="{4A734D3E-76E0-4445-8EB5-6EF0CA97A49E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e207_9" connectionId="9" xr16:uid="{586136A8-51C9-491A-AFFB-1B58C6E55817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e207_8" connectionId="7" xr16:uid="{1F54CC50-61D6-43FB-9F58-E3281C5A58A2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e207_5" connectionId="6" xr16:uid="{AE25BAAC-FA95-4E41-BFCC-253296FE63A3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vi" connectionId="92" xr16:uid="{B1500D91-C2EC-486F-899A-F3E28EA04A64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5130_5" connectionId="36" xr16:uid="{73090558-013A-4277-BEBB-C63011483ABC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5130_4" connectionId="35" xr16:uid="{67087BF5-1DAA-4830-971D-1A90D810E8F2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e5130_8" connectionId="11" xr16:uid="{56C274EC-CAE6-4B15-866B-137616163B56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e5130_7" connectionId="10" xr16:uid="{C1A7559B-518F-44B4-B250-6205CC165BAC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e5159_5" connectionId="14" xr16:uid="{2F0DB37F-7B5A-440E-8F71-6F1F659AD43F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207_9" connectionId="28" xr16:uid="{9B1ABEE8-51EE-4812-B1C3-7269C939A298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e5159_7" connectionId="17" xr16:uid="{840103F6-1AE1-412A-9D7D-7318D78386A6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5159_4" connectionId="38" xr16:uid="{F8C25A64-ACB0-4F00-887B-F5E539DDF029}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5159_5" connectionId="39" xr16:uid="{080FA89A-440E-4AA9-BD5C-BF505D97DE64}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w5159_5" connectionId="46" xr16:uid="{E0B24614-59E5-4792-B894-8B72C4B610AB}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w5159_4" connectionId="45" xr16:uid="{3245DD0A-1E96-45F8-A318-84928EE2B824}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bui3_4" connectionId="1" xr16:uid="{E4CC3AE7-B9CC-4EEC-BCC2-07CC20595523}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bui3_5" connectionId="2" xr16:uid="{CF60B187-AA6B-49BE-9849-C9E2E8EB61AE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207_8" connectionId="27" xr16:uid="{EE6E9852-57A7-4C92-8B12-8091BBA4AE28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207_7" connectionId="21" xr16:uid="{CB1430B5-5BF8-4647-B893-9073FDF01B1E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207_6" connectionId="20" xr16:uid="{17F556AB-89A7-4D29-9694-A79AC433408B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581_5" connectionId="42" xr16:uid="{69A5B77C-F416-4A5F-970A-B48D0A0820BB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581_4" connectionId="41" xr16:uid="{430E4DBB-C5BD-4DC8-ACD3-ED53B28A4FDB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581_6" connectionId="40" xr16:uid="{3B1876FB-CFF4-44D1-AB05-00C64B81FA27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581_8" connectionId="43" xr16:uid="{05ECB639-A0C4-42BA-808A-A9C82610DCE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0.xml"/><Relationship Id="rId2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2.xml"/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4.xml"/><Relationship Id="rId2" Type="http://schemas.openxmlformats.org/officeDocument/2006/relationships/queryTable" Target="../queryTables/queryTable2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6.xml"/><Relationship Id="rId2" Type="http://schemas.openxmlformats.org/officeDocument/2006/relationships/queryTable" Target="../queryTables/queryTable2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Scott.Demani.L\AppData\Local\Microsoft\XLS\Formulation\FY%202025.xl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Relationship Id="rId5" Type="http://schemas.openxmlformats.org/officeDocument/2006/relationships/queryTable" Target="../queryTables/queryTable9.xml"/><Relationship Id="rId4" Type="http://schemas.openxmlformats.org/officeDocument/2006/relationships/queryTable" Target="../queryTables/queryTable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1.xml"/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7.bin"/><Relationship Id="rId5" Type="http://schemas.openxmlformats.org/officeDocument/2006/relationships/queryTable" Target="../queryTables/queryTable13.xml"/><Relationship Id="rId4" Type="http://schemas.openxmlformats.org/officeDocument/2006/relationships/queryTable" Target="../queryTables/queryTable1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5.xml"/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8.bin"/><Relationship Id="rId4" Type="http://schemas.openxmlformats.org/officeDocument/2006/relationships/queryTable" Target="../queryTables/queryTable1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8.xml"/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6A6B-E656-4D66-9253-D0644ABEE3E0}">
  <sheetPr codeName="Sheet1">
    <tabColor theme="0"/>
    <pageSetUpPr fitToPage="1"/>
  </sheetPr>
  <dimension ref="A1:T62"/>
  <sheetViews>
    <sheetView tabSelected="1" zoomScaleNormal="100" workbookViewId="0">
      <selection sqref="A1:G1"/>
    </sheetView>
  </sheetViews>
  <sheetFormatPr defaultRowHeight="12.75" x14ac:dyDescent="0.2"/>
  <cols>
    <col min="1" max="1" width="25.5703125" customWidth="1"/>
    <col min="2" max="7" width="11.5703125" customWidth="1"/>
    <col min="8" max="8" width="12.85546875" bestFit="1" customWidth="1"/>
    <col min="9" max="9" width="12.85546875" style="21" bestFit="1" customWidth="1"/>
    <col min="11" max="11" width="12.42578125" customWidth="1"/>
    <col min="12" max="12" width="12" customWidth="1"/>
    <col min="13" max="13" width="9.140625" bestFit="1" customWidth="1"/>
    <col min="14" max="14" width="12.140625" bestFit="1" customWidth="1"/>
    <col min="15" max="16" width="10.5703125" customWidth="1"/>
    <col min="18" max="18" width="12.140625" bestFit="1" customWidth="1"/>
    <col min="20" max="20" width="13.140625" style="15" customWidth="1"/>
    <col min="21" max="21" width="24.140625" customWidth="1"/>
  </cols>
  <sheetData>
    <row r="1" spans="1:20" x14ac:dyDescent="0.2">
      <c r="A1" s="90" t="s">
        <v>149</v>
      </c>
      <c r="B1" s="90"/>
      <c r="C1" s="90"/>
      <c r="D1" s="90"/>
      <c r="E1" s="90"/>
      <c r="F1" s="90"/>
      <c r="G1" s="90"/>
    </row>
    <row r="2" spans="1:20" x14ac:dyDescent="0.2">
      <c r="A2" s="90" t="s">
        <v>155</v>
      </c>
      <c r="B2" s="90"/>
      <c r="C2" s="90"/>
      <c r="D2" s="90"/>
      <c r="E2" s="90"/>
      <c r="F2" s="90"/>
      <c r="G2" s="90"/>
    </row>
    <row r="3" spans="1:20" x14ac:dyDescent="0.2">
      <c r="A3" s="90" t="s">
        <v>195</v>
      </c>
      <c r="B3" s="90"/>
      <c r="C3" s="90"/>
      <c r="D3" s="90"/>
      <c r="E3" s="90"/>
      <c r="F3" s="90"/>
      <c r="G3" s="90"/>
      <c r="N3" s="32"/>
    </row>
    <row r="4" spans="1:20" x14ac:dyDescent="0.2">
      <c r="A4" s="91"/>
      <c r="B4" s="91"/>
      <c r="C4" s="91"/>
      <c r="D4" s="91"/>
      <c r="E4" s="91"/>
      <c r="F4" s="91"/>
      <c r="G4" s="91"/>
      <c r="I4" s="43"/>
      <c r="J4" s="43"/>
      <c r="K4" s="43"/>
      <c r="L4" s="43"/>
      <c r="M4" s="43"/>
      <c r="T4"/>
    </row>
    <row r="5" spans="1:20" x14ac:dyDescent="0.2">
      <c r="A5" s="31" t="s">
        <v>144</v>
      </c>
      <c r="B5" s="10" t="s">
        <v>139</v>
      </c>
      <c r="C5" s="10" t="s">
        <v>140</v>
      </c>
      <c r="D5" s="10" t="s">
        <v>84</v>
      </c>
      <c r="E5" s="10" t="s">
        <v>141</v>
      </c>
      <c r="F5" s="10" t="s">
        <v>142</v>
      </c>
      <c r="G5" s="10" t="s">
        <v>143</v>
      </c>
      <c r="K5" s="33"/>
      <c r="T5"/>
    </row>
    <row r="6" spans="1:20" x14ac:dyDescent="0.2">
      <c r="A6" s="77" t="s">
        <v>0</v>
      </c>
      <c r="B6" s="77">
        <f>SUM(Combination!W4:AH4)+SUM(Combination!AO4:AZ4)+SUM(Combination!BG4:BH4)+SUM(Combination!BJ4)</f>
        <v>106307</v>
      </c>
      <c r="C6" s="77">
        <f>SUM(Combination!BA4:BF4)+SUM(Combination!AI4:AN4)+SUM(Combination!BI4)+SUM(Combination!BK4)</f>
        <v>439105</v>
      </c>
      <c r="D6" s="77">
        <f>SUM(Combination!C4:E4)+SUM(Combination!F4:H4)+SUM(Combination!BL4)</f>
        <v>157895</v>
      </c>
      <c r="E6" s="77">
        <f>SUM(Combination!K4:P4)+SUM(Combination!Q4:V4)+SUM(Combination!BM4)</f>
        <v>23552</v>
      </c>
      <c r="F6" s="77">
        <f>Combination!I4</f>
        <v>121397</v>
      </c>
      <c r="G6" s="77">
        <f>Combination!J4</f>
        <v>9666738</v>
      </c>
      <c r="J6" s="21"/>
      <c r="K6" s="21"/>
      <c r="L6" s="21"/>
      <c r="M6" s="21"/>
      <c r="N6" s="21"/>
      <c r="T6"/>
    </row>
    <row r="7" spans="1:20" x14ac:dyDescent="0.2">
      <c r="A7" s="77" t="s">
        <v>1</v>
      </c>
      <c r="B7" s="77">
        <f>SUM(Combination!W5:AH5)+SUM(Combination!AO5:AZ5)+SUM(Combination!BG5:BH5)+SUM(Combination!BJ5)</f>
        <v>34495</v>
      </c>
      <c r="C7" s="77">
        <f>SUM(Combination!BA5:BF5)+SUM(Combination!AI5:AN5)+SUM(Combination!BI5)+SUM(Combination!BK5)</f>
        <v>242030</v>
      </c>
      <c r="D7" s="77">
        <f>SUM(Combination!C5:E5)+SUM(Combination!F5:H5)+SUM(Combination!BL5)</f>
        <v>31191</v>
      </c>
      <c r="E7" s="77">
        <f>SUM(Combination!K5:P5)+SUM(Combination!Q5:V5)+SUM(Combination!BM5)</f>
        <v>986</v>
      </c>
      <c r="F7" s="77">
        <f>Combination!I5</f>
        <v>21247</v>
      </c>
      <c r="G7" s="77">
        <f>Combination!J5</f>
        <v>1525479</v>
      </c>
      <c r="J7" s="21"/>
      <c r="K7" s="21"/>
      <c r="L7" s="21"/>
      <c r="M7" s="21"/>
      <c r="N7" s="21"/>
      <c r="T7"/>
    </row>
    <row r="8" spans="1:20" x14ac:dyDescent="0.2">
      <c r="A8" s="78" t="s">
        <v>2</v>
      </c>
      <c r="B8" s="78">
        <f>SUM(Combination!W6:AH6)+SUM(Combination!AO6:AZ6)+SUM(Combination!BG6:BH6)+SUM(Combination!BJ6)</f>
        <v>169196</v>
      </c>
      <c r="C8" s="78">
        <f>SUM(Combination!BA6:BF6)+SUM(Combination!AI6:AN6)+SUM(Combination!BI6)+SUM(Combination!BK6)</f>
        <v>1320152</v>
      </c>
      <c r="D8" s="78">
        <f>SUM(Combination!C6:E6)+SUM(Combination!F6:H6)+SUM(Combination!BL6)</f>
        <v>73600</v>
      </c>
      <c r="E8" s="78">
        <f>SUM(Combination!K6:P6)+SUM(Combination!Q6:V6)+SUM(Combination!BM6)</f>
        <v>13025</v>
      </c>
      <c r="F8" s="78">
        <f>Combination!I6</f>
        <v>180337</v>
      </c>
      <c r="G8" s="79">
        <f>Combination!J6</f>
        <v>15126415</v>
      </c>
      <c r="J8" s="21"/>
      <c r="K8" s="21"/>
      <c r="L8" s="21"/>
      <c r="M8" s="21"/>
      <c r="N8" s="21"/>
      <c r="T8"/>
    </row>
    <row r="9" spans="1:20" x14ac:dyDescent="0.2">
      <c r="A9" s="78" t="s">
        <v>3</v>
      </c>
      <c r="B9" s="78">
        <f>SUM(Combination!W7:AH7)+SUM(Combination!AO7:AZ7)+SUM(Combination!BG7:BH7)+SUM(Combination!BJ7)</f>
        <v>70985</v>
      </c>
      <c r="C9" s="78">
        <f>SUM(Combination!BA7:BF7)+SUM(Combination!AI7:AN7)+SUM(Combination!BI7)+SUM(Combination!BK7)</f>
        <v>381240</v>
      </c>
      <c r="D9" s="78">
        <f>SUM(Combination!C7:E7)+SUM(Combination!F7:H7)+SUM(Combination!BL7)</f>
        <v>43788</v>
      </c>
      <c r="E9" s="78">
        <f>SUM(Combination!K7:P7)+SUM(Combination!Q7:V7)+SUM(Combination!BM7)</f>
        <v>6224</v>
      </c>
      <c r="F9" s="78">
        <f>Combination!I7</f>
        <v>81208</v>
      </c>
      <c r="G9" s="78">
        <f>Combination!J7</f>
        <v>6023615</v>
      </c>
      <c r="J9" s="21"/>
      <c r="K9" s="21"/>
      <c r="L9" s="21"/>
      <c r="M9" s="21"/>
      <c r="N9" s="21"/>
      <c r="T9"/>
    </row>
    <row r="10" spans="1:20" x14ac:dyDescent="0.2">
      <c r="A10" s="77" t="s">
        <v>4</v>
      </c>
      <c r="B10" s="77">
        <f>SUM(Combination!W8:AH8)+SUM(Combination!AO8:AZ8)+SUM(Combination!BG8:BH8)+SUM(Combination!BJ8)</f>
        <v>2325911</v>
      </c>
      <c r="C10" s="77">
        <f>SUM(Combination!BA8:BF8)+SUM(Combination!AI8:AN8)+SUM(Combination!BI8)+SUM(Combination!BK8)</f>
        <v>20674899</v>
      </c>
      <c r="D10" s="77">
        <f>SUM(Combination!C8:E8)+SUM(Combination!F8:H8)+SUM(Combination!BL8)</f>
        <v>812749</v>
      </c>
      <c r="E10" s="77">
        <f>SUM(Combination!K8:P8)+SUM(Combination!Q8:V8)+SUM(Combination!BM8)</f>
        <v>242143</v>
      </c>
      <c r="F10" s="80">
        <f>Combination!I8</f>
        <v>1686800</v>
      </c>
      <c r="G10" s="77">
        <f>Combination!J8</f>
        <v>109127149</v>
      </c>
      <c r="J10" s="21"/>
      <c r="K10" s="21"/>
      <c r="L10" s="21"/>
      <c r="M10" s="21"/>
      <c r="N10" s="21"/>
      <c r="T10"/>
    </row>
    <row r="11" spans="1:20" x14ac:dyDescent="0.2">
      <c r="A11" s="77" t="s">
        <v>5</v>
      </c>
      <c r="B11" s="77">
        <f>SUM(Combination!W9:AH9)+SUM(Combination!AO9:AZ9)+SUM(Combination!BG9:BH9)+SUM(Combination!BJ9)</f>
        <v>165097</v>
      </c>
      <c r="C11" s="77">
        <f>SUM(Combination!BA9:BF9)+SUM(Combination!AI9:AN9)+SUM(Combination!BI9)+SUM(Combination!BK9)</f>
        <v>1664319</v>
      </c>
      <c r="D11" s="77">
        <f>SUM(Combination!C9:E9)+SUM(Combination!F9:H9)+SUM(Combination!BL9)</f>
        <v>204041</v>
      </c>
      <c r="E11" s="77">
        <f>SUM(Combination!K9:P9)+SUM(Combination!Q9:V9)+SUM(Combination!BM9)</f>
        <v>23198</v>
      </c>
      <c r="F11" s="77">
        <f>Combination!I9</f>
        <v>213388</v>
      </c>
      <c r="G11" s="77">
        <f>Combination!J9</f>
        <v>13024871</v>
      </c>
      <c r="H11" s="38"/>
      <c r="J11" s="21"/>
      <c r="K11" s="21"/>
      <c r="L11" s="21"/>
      <c r="M11" s="21"/>
      <c r="N11" s="21"/>
      <c r="O11" s="38"/>
      <c r="P11" s="38"/>
      <c r="Q11" s="38"/>
      <c r="R11" s="38"/>
      <c r="T11"/>
    </row>
    <row r="12" spans="1:20" x14ac:dyDescent="0.2">
      <c r="A12" s="78" t="s">
        <v>6</v>
      </c>
      <c r="B12" s="78">
        <f>SUM(Combination!W10:AH10)+SUM(Combination!AO10:AZ10)+SUM(Combination!BG10:BH10)+SUM(Combination!BJ10)</f>
        <v>189682</v>
      </c>
      <c r="C12" s="78">
        <f>SUM(Combination!BA10:BF10)+SUM(Combination!AI10:AN10)+SUM(Combination!BI10)+SUM(Combination!BK10)</f>
        <v>1498691</v>
      </c>
      <c r="D12" s="78">
        <f>SUM(Combination!C10:E10)+SUM(Combination!F10:H10)+SUM(Combination!BL10)</f>
        <v>122678</v>
      </c>
      <c r="E12" s="78">
        <f>SUM(Combination!K10:P10)+SUM(Combination!Q10:V10)+SUM(Combination!BM10)</f>
        <v>22280</v>
      </c>
      <c r="F12" s="78">
        <f>Combination!I10</f>
        <v>130804</v>
      </c>
      <c r="G12" s="78">
        <f>Combination!J10</f>
        <v>10358793</v>
      </c>
      <c r="J12" s="21"/>
      <c r="K12" s="21"/>
      <c r="L12" s="21"/>
      <c r="M12" s="21"/>
      <c r="N12" s="21"/>
      <c r="T12"/>
    </row>
    <row r="13" spans="1:20" x14ac:dyDescent="0.2">
      <c r="A13" s="78" t="s">
        <v>7</v>
      </c>
      <c r="B13" s="78">
        <f>SUM(Combination!W11:AH11)+SUM(Combination!AO11:AZ11)+SUM(Combination!BG11:BH11)+SUM(Combination!BJ11)</f>
        <v>33751</v>
      </c>
      <c r="C13" s="78">
        <f>SUM(Combination!BA11:BF11)+SUM(Combination!AI11:AN11)+SUM(Combination!BI11)+SUM(Combination!BK11)</f>
        <v>304996</v>
      </c>
      <c r="D13" s="78">
        <f>SUM(Combination!C11:E11)+SUM(Combination!F11:H11)+SUM(Combination!BL11)</f>
        <v>11765</v>
      </c>
      <c r="E13" s="78">
        <f>SUM(Combination!K11:P11)+SUM(Combination!Q11:V11)+SUM(Combination!BM11)</f>
        <v>1912</v>
      </c>
      <c r="F13" s="78">
        <f>Combination!I11</f>
        <v>37038</v>
      </c>
      <c r="G13" s="78">
        <f>Combination!J11</f>
        <v>2169371</v>
      </c>
      <c r="J13" s="21"/>
      <c r="K13" s="21"/>
      <c r="L13" s="21"/>
      <c r="M13" s="21"/>
      <c r="N13" s="21"/>
      <c r="T13"/>
    </row>
    <row r="14" spans="1:20" x14ac:dyDescent="0.2">
      <c r="A14" s="77" t="s">
        <v>8</v>
      </c>
      <c r="B14" s="77">
        <f>SUM(Combination!W12:AH12)+SUM(Combination!AO12:AZ12)+SUM(Combination!BG12:BH12)+SUM(Combination!BJ12)</f>
        <v>47004</v>
      </c>
      <c r="C14" s="77">
        <f>SUM(Combination!BA12:BF12)+SUM(Combination!AI12:AN12)+SUM(Combination!BI12)+SUM(Combination!BK12)</f>
        <v>508415</v>
      </c>
      <c r="D14" s="77">
        <f>SUM(Combination!C12:E12)+SUM(Combination!F12:H12)+SUM(Combination!BL12)</f>
        <v>34225</v>
      </c>
      <c r="E14" s="77">
        <f>SUM(Combination!K12:P12)+SUM(Combination!Q12:V12)+SUM(Combination!BM12)</f>
        <v>2265</v>
      </c>
      <c r="F14" s="77">
        <f>Combination!I12</f>
        <v>42543</v>
      </c>
      <c r="G14" s="77">
        <f>Combination!J12</f>
        <v>2746170</v>
      </c>
      <c r="J14" s="21"/>
      <c r="K14" s="21"/>
      <c r="L14" s="21"/>
      <c r="M14" s="21"/>
      <c r="N14" s="21"/>
      <c r="T14"/>
    </row>
    <row r="15" spans="1:20" x14ac:dyDescent="0.2">
      <c r="A15" s="77" t="s">
        <v>9</v>
      </c>
      <c r="B15" s="77">
        <f>SUM(Combination!W13:AH13)+SUM(Combination!AO13:AZ13)+SUM(Combination!BG13:BH13)+SUM(Combination!BJ13)</f>
        <v>320754</v>
      </c>
      <c r="C15" s="77">
        <f>SUM(Combination!BA13:BF13)+SUM(Combination!AI13:AN13)+SUM(Combination!BI13)+SUM(Combination!BK13)</f>
        <v>1627165</v>
      </c>
      <c r="D15" s="77">
        <f>SUM(Combination!C13:E13)+SUM(Combination!F13:H13)+SUM(Combination!BL13)</f>
        <v>188039</v>
      </c>
      <c r="E15" s="77">
        <f>SUM(Combination!K13:P13)+SUM(Combination!Q13:V13)+SUM(Combination!BM13)</f>
        <v>46176</v>
      </c>
      <c r="F15" s="77">
        <f>Combination!I13</f>
        <v>733334</v>
      </c>
      <c r="G15" s="77">
        <f>Combination!J13</f>
        <v>45278878</v>
      </c>
      <c r="J15" s="21"/>
      <c r="K15" s="21"/>
      <c r="L15" s="21"/>
      <c r="M15" s="21"/>
      <c r="N15" s="21"/>
      <c r="T15"/>
    </row>
    <row r="16" spans="1:20" x14ac:dyDescent="0.2">
      <c r="A16" s="78" t="s">
        <v>10</v>
      </c>
      <c r="B16" s="78">
        <f>SUM(Combination!W14:AH14)+SUM(Combination!AO14:AZ14)+SUM(Combination!BG14:BH14)+SUM(Combination!BJ14)</f>
        <v>273711</v>
      </c>
      <c r="C16" s="78">
        <f>SUM(Combination!BA14:BF14)+SUM(Combination!AI14:AN14)+SUM(Combination!BI14)+SUM(Combination!BK14)</f>
        <v>1474684</v>
      </c>
      <c r="D16" s="78">
        <f>SUM(Combination!C14:E14)+SUM(Combination!F14:H14)+SUM(Combination!BL14)</f>
        <v>127710</v>
      </c>
      <c r="E16" s="78">
        <f>SUM(Combination!K14:P14)+SUM(Combination!Q14:V14)+SUM(Combination!BM14)</f>
        <v>49731</v>
      </c>
      <c r="F16" s="78">
        <f>Combination!I14</f>
        <v>310244</v>
      </c>
      <c r="G16" s="78">
        <f>Combination!J14</f>
        <v>22483432</v>
      </c>
      <c r="J16" s="21"/>
      <c r="K16" s="21"/>
      <c r="L16" s="21"/>
      <c r="M16" s="21"/>
      <c r="N16" s="21"/>
      <c r="T16"/>
    </row>
    <row r="17" spans="1:20" x14ac:dyDescent="0.2">
      <c r="A17" s="78" t="s">
        <v>11</v>
      </c>
      <c r="B17" s="78">
        <f>SUM(Combination!W15:AH15)+SUM(Combination!AO15:AZ15)+SUM(Combination!BG15:BH15)+SUM(Combination!BJ15)</f>
        <v>55568</v>
      </c>
      <c r="C17" s="78">
        <f>SUM(Combination!BA15:BF15)+SUM(Combination!AI15:AN15)+SUM(Combination!BI15)+SUM(Combination!BK15)</f>
        <v>313085</v>
      </c>
      <c r="D17" s="78">
        <f>SUM(Combination!C15:E15)+SUM(Combination!F15:H15)+SUM(Combination!BL15)</f>
        <v>22095</v>
      </c>
      <c r="E17" s="78">
        <f>SUM(Combination!K15:P15)+SUM(Combination!Q15:V15)+SUM(Combination!BM15)</f>
        <v>3793</v>
      </c>
      <c r="F17" s="78">
        <f>Combination!I15</f>
        <v>40553</v>
      </c>
      <c r="G17" s="78">
        <f>Combination!J15</f>
        <v>2888843</v>
      </c>
      <c r="J17" s="21"/>
      <c r="K17" s="21"/>
      <c r="L17" s="21"/>
      <c r="M17" s="21"/>
      <c r="N17" s="21"/>
      <c r="T17"/>
    </row>
    <row r="18" spans="1:20" x14ac:dyDescent="0.2">
      <c r="A18" s="77" t="s">
        <v>12</v>
      </c>
      <c r="B18" s="77">
        <f>SUM(Combination!W16:AH16)+SUM(Combination!AO16:AZ16)+SUM(Combination!BG16:BH16)+SUM(Combination!BJ16)</f>
        <v>53590</v>
      </c>
      <c r="C18" s="77">
        <f>SUM(Combination!BA16:BF16)+SUM(Combination!AI16:AN16)+SUM(Combination!BI16)+SUM(Combination!BK16)</f>
        <v>348579</v>
      </c>
      <c r="D18" s="77">
        <f>SUM(Combination!C16:E16)+SUM(Combination!F16:H16)+SUM(Combination!BL16)</f>
        <v>45171</v>
      </c>
      <c r="E18" s="77">
        <f>SUM(Combination!K16:P16)+SUM(Combination!Q16:V16)+SUM(Combination!BM16)</f>
        <v>3648</v>
      </c>
      <c r="F18" s="77">
        <f>Combination!I16</f>
        <v>87425</v>
      </c>
      <c r="G18" s="77">
        <f>Combination!J16</f>
        <v>4132932</v>
      </c>
      <c r="J18" s="21"/>
      <c r="K18" s="21"/>
      <c r="L18" s="21"/>
      <c r="M18" s="21"/>
      <c r="N18" s="21"/>
      <c r="T18"/>
    </row>
    <row r="19" spans="1:20" x14ac:dyDescent="0.2">
      <c r="A19" s="77" t="s">
        <v>13</v>
      </c>
      <c r="B19" s="77">
        <f>SUM(Combination!W17:AH17)+SUM(Combination!AO17:AZ17)+SUM(Combination!BG17:BH17)+SUM(Combination!BJ17)</f>
        <v>563269</v>
      </c>
      <c r="C19" s="77">
        <f>SUM(Combination!BA17:BF17)+SUM(Combination!AI17:AN17)+SUM(Combination!BI17)+SUM(Combination!BK17)</f>
        <v>5431921</v>
      </c>
      <c r="D19" s="77">
        <f>SUM(Combination!C17:E17)+SUM(Combination!F17:H17)+SUM(Combination!BL17)</f>
        <v>248224</v>
      </c>
      <c r="E19" s="77">
        <f>SUM(Combination!K17:P17)+SUM(Combination!Q17:V17)+SUM(Combination!BM17)</f>
        <v>60080</v>
      </c>
      <c r="F19" s="77">
        <f>Combination!I17</f>
        <v>343456</v>
      </c>
      <c r="G19" s="77">
        <f>Combination!J17</f>
        <v>27450887</v>
      </c>
      <c r="J19" s="21"/>
      <c r="K19" s="21"/>
      <c r="L19" s="21"/>
      <c r="M19" s="21"/>
      <c r="N19" s="21"/>
      <c r="T19"/>
    </row>
    <row r="20" spans="1:20" x14ac:dyDescent="0.2">
      <c r="A20" s="78" t="s">
        <v>14</v>
      </c>
      <c r="B20" s="78">
        <f>SUM(Combination!W18:AH18)+SUM(Combination!AO18:AZ18)+SUM(Combination!BG18:BH18)+SUM(Combination!BJ18)</f>
        <v>161963</v>
      </c>
      <c r="C20" s="78">
        <f>SUM(Combination!BA18:BF18)+SUM(Combination!AI18:AN18)+SUM(Combination!BI18)+SUM(Combination!BK18)</f>
        <v>1189892</v>
      </c>
      <c r="D20" s="78">
        <f>SUM(Combination!C18:E18)+SUM(Combination!F18:H18)+SUM(Combination!BL18)</f>
        <v>175538</v>
      </c>
      <c r="E20" s="78">
        <f>SUM(Combination!K18:P18)+SUM(Combination!Q18:V18)+SUM(Combination!BM18)</f>
        <v>19652</v>
      </c>
      <c r="F20" s="78">
        <f>Combination!I18</f>
        <v>153232</v>
      </c>
      <c r="G20" s="78">
        <f>Combination!J18</f>
        <v>15344433</v>
      </c>
      <c r="J20" s="21"/>
      <c r="K20" s="21"/>
      <c r="L20" s="21"/>
      <c r="M20" s="21"/>
      <c r="N20" s="21"/>
      <c r="T20"/>
    </row>
    <row r="21" spans="1:20" x14ac:dyDescent="0.2">
      <c r="A21" s="78" t="s">
        <v>15</v>
      </c>
      <c r="B21" s="78">
        <f>SUM(Combination!W19:AH19)+SUM(Combination!AO19:AZ19)+SUM(Combination!BG19:BH19)+SUM(Combination!BJ19)</f>
        <v>135116</v>
      </c>
      <c r="C21" s="78">
        <f>SUM(Combination!BA19:BF19)+SUM(Combination!AI19:AN19)+SUM(Combination!BI19)+SUM(Combination!BK19)</f>
        <v>695365</v>
      </c>
      <c r="D21" s="78">
        <f>SUM(Combination!C19:E19)+SUM(Combination!F19:H19)+SUM(Combination!BL19)</f>
        <v>52958</v>
      </c>
      <c r="E21" s="79">
        <f>SUM(Combination!K19:P19)+SUM(Combination!Q19:V19)+SUM(Combination!BM19)</f>
        <v>10811</v>
      </c>
      <c r="F21" s="78">
        <f>Combination!I19</f>
        <v>90625</v>
      </c>
      <c r="G21" s="78">
        <f>Combination!J19</f>
        <v>7248051</v>
      </c>
      <c r="J21" s="21"/>
      <c r="K21" s="21"/>
      <c r="L21" s="21"/>
      <c r="M21" s="21"/>
      <c r="N21" s="21"/>
      <c r="T21"/>
    </row>
    <row r="22" spans="1:20" x14ac:dyDescent="0.2">
      <c r="A22" s="77" t="s">
        <v>16</v>
      </c>
      <c r="B22" s="77">
        <f>SUM(Combination!W20:AH20)+SUM(Combination!AO20:AZ20)+SUM(Combination!BG20:BH20)+SUM(Combination!BJ20)</f>
        <v>71004</v>
      </c>
      <c r="C22" s="77">
        <f>SUM(Combination!BA20:BF20)+SUM(Combination!AI20:AN20)+SUM(Combination!BI20)+SUM(Combination!BK20)</f>
        <v>519936</v>
      </c>
      <c r="D22" s="77">
        <f>SUM(Combination!C20:E20)+SUM(Combination!F20:H20)+SUM(Combination!BL20)</f>
        <v>76381</v>
      </c>
      <c r="E22" s="77">
        <f>SUM(Combination!K20:P20)+SUM(Combination!Q20:V20)+SUM(Combination!BM20)</f>
        <v>8346</v>
      </c>
      <c r="F22" s="77">
        <f>Combination!I20</f>
        <v>86934</v>
      </c>
      <c r="G22" s="77">
        <f>Combination!J20</f>
        <v>6631186</v>
      </c>
      <c r="J22" s="21"/>
      <c r="K22" s="21"/>
      <c r="L22" s="21"/>
      <c r="M22" s="21"/>
      <c r="N22" s="21"/>
      <c r="T22"/>
    </row>
    <row r="23" spans="1:20" x14ac:dyDescent="0.2">
      <c r="A23" s="77" t="s">
        <v>17</v>
      </c>
      <c r="B23" s="77">
        <f>SUM(Combination!W21:AH21)+SUM(Combination!AO21:AZ21)+SUM(Combination!BG21:BH21)+SUM(Combination!BJ21)</f>
        <v>149668</v>
      </c>
      <c r="C23" s="77">
        <f>SUM(Combination!BA21:BF21)+SUM(Combination!AI21:AN21)+SUM(Combination!BI21)+SUM(Combination!BK21)</f>
        <v>557249</v>
      </c>
      <c r="D23" s="77">
        <f>SUM(Combination!C21:E21)+SUM(Combination!F21:H21)+SUM(Combination!BL21)</f>
        <v>101092</v>
      </c>
      <c r="E23" s="77">
        <f>SUM(Combination!K21:P21)+SUM(Combination!Q21:V21)+SUM(Combination!BM21)</f>
        <v>17308</v>
      </c>
      <c r="F23" s="77">
        <f>Combination!I21</f>
        <v>114819</v>
      </c>
      <c r="G23" s="77">
        <f>Combination!J21</f>
        <v>9158597</v>
      </c>
      <c r="J23" s="21"/>
      <c r="K23" s="21"/>
      <c r="L23" s="21"/>
      <c r="M23" s="21"/>
      <c r="N23" s="21"/>
      <c r="T23"/>
    </row>
    <row r="24" spans="1:20" x14ac:dyDescent="0.2">
      <c r="A24" s="78" t="s">
        <v>18</v>
      </c>
      <c r="B24" s="78">
        <f>SUM(Combination!W22:AH22)+SUM(Combination!AO22:AZ22)+SUM(Combination!BG22:BH22)+SUM(Combination!BJ22)</f>
        <v>79634</v>
      </c>
      <c r="C24" s="78">
        <f>SUM(Combination!BA22:BF22)+SUM(Combination!AI22:AN22)+SUM(Combination!BI22)+SUM(Combination!BK22)</f>
        <v>504787</v>
      </c>
      <c r="D24" s="78">
        <f>SUM(Combination!C22:E22)+SUM(Combination!F22:H22)+SUM(Combination!BL22)</f>
        <v>70000</v>
      </c>
      <c r="E24" s="78">
        <f>SUM(Combination!K22:P22)+SUM(Combination!Q22:V22)+SUM(Combination!BM22)</f>
        <v>14585</v>
      </c>
      <c r="F24" s="78">
        <f>Combination!I22</f>
        <v>105078</v>
      </c>
      <c r="G24" s="78">
        <f>Combination!J22</f>
        <v>8935370</v>
      </c>
      <c r="J24" s="21"/>
      <c r="K24" s="21"/>
      <c r="L24" s="21"/>
      <c r="M24" s="21"/>
      <c r="N24" s="21"/>
      <c r="T24"/>
    </row>
    <row r="25" spans="1:20" x14ac:dyDescent="0.2">
      <c r="A25" s="78" t="s">
        <v>19</v>
      </c>
      <c r="B25" s="78">
        <f>SUM(Combination!W23:AH23)+SUM(Combination!AO23:AZ23)+SUM(Combination!BG23:BH23)+SUM(Combination!BJ23)</f>
        <v>35051</v>
      </c>
      <c r="C25" s="78">
        <f>SUM(Combination!BA23:BF23)+SUM(Combination!AI23:AN23)+SUM(Combination!BI23)+SUM(Combination!BK23)</f>
        <v>345331</v>
      </c>
      <c r="D25" s="78">
        <f>SUM(Combination!C23:E23)+SUM(Combination!F23:H23)+SUM(Combination!BL23)</f>
        <v>24972</v>
      </c>
      <c r="E25" s="78">
        <f>SUM(Combination!K23:P23)+SUM(Combination!Q23:V23)+SUM(Combination!BM23)</f>
        <v>5246</v>
      </c>
      <c r="F25" s="78">
        <f>Combination!I23</f>
        <v>57211</v>
      </c>
      <c r="G25" s="78">
        <f>Combination!J23</f>
        <v>3043583</v>
      </c>
      <c r="J25" s="21"/>
      <c r="K25" s="21"/>
      <c r="L25" s="21"/>
      <c r="M25" s="21"/>
      <c r="N25" s="21"/>
      <c r="T25"/>
    </row>
    <row r="26" spans="1:20" x14ac:dyDescent="0.2">
      <c r="A26" s="77" t="s">
        <v>20</v>
      </c>
      <c r="B26" s="80">
        <f>SUM(Combination!W24:AH24)+SUM(Combination!AO24:AZ24)+SUM(Combination!BG24:BH24)+SUM(Combination!BJ24)</f>
        <v>146330</v>
      </c>
      <c r="C26" s="80">
        <f>SUM(Combination!BA24:BF24)+SUM(Combination!AI24:AN24)+SUM(Combination!BI24)+SUM(Combination!BK24)</f>
        <v>1318134</v>
      </c>
      <c r="D26" s="80">
        <f>SUM(Combination!C24:E24)+SUM(Combination!F24:H24)+SUM(Combination!BL24)</f>
        <v>89389</v>
      </c>
      <c r="E26" s="77">
        <f>SUM(Combination!K24:P24)+SUM(Combination!Q24:V24)+SUM(Combination!BM24)</f>
        <v>12087</v>
      </c>
      <c r="F26" s="77">
        <f>Combination!I24</f>
        <v>171416</v>
      </c>
      <c r="G26" s="77">
        <f>Combination!J24</f>
        <v>11670685</v>
      </c>
      <c r="J26" s="21"/>
      <c r="K26" s="21"/>
      <c r="L26" s="21"/>
      <c r="M26" s="21"/>
      <c r="N26" s="21"/>
      <c r="T26"/>
    </row>
    <row r="27" spans="1:20" x14ac:dyDescent="0.2">
      <c r="A27" s="77" t="s">
        <v>21</v>
      </c>
      <c r="B27" s="77">
        <f>SUM(Combination!W25:AH25)+SUM(Combination!AO25:AZ25)+SUM(Combination!BG25:BH25)+SUM(Combination!BJ25)</f>
        <v>331435</v>
      </c>
      <c r="C27" s="77">
        <f>SUM(Combination!BA25:BF25)+SUM(Combination!AI25:AN25)+SUM(Combination!BI25)+SUM(Combination!BK25)</f>
        <v>3736914</v>
      </c>
      <c r="D27" s="77">
        <f>SUM(Combination!C25:E25)+SUM(Combination!F25:H25)+SUM(Combination!BL25)</f>
        <v>178305</v>
      </c>
      <c r="E27" s="77">
        <f>SUM(Combination!K25:P25)+SUM(Combination!Q25:V25)+SUM(Combination!BM25)</f>
        <v>37060</v>
      </c>
      <c r="F27" s="77">
        <f>Combination!I25</f>
        <v>251573</v>
      </c>
      <c r="G27" s="77">
        <f>Combination!J25</f>
        <v>16652154</v>
      </c>
      <c r="J27" s="21"/>
      <c r="K27" s="21"/>
      <c r="L27" s="21"/>
      <c r="M27" s="21"/>
      <c r="N27" s="21"/>
      <c r="T27"/>
    </row>
    <row r="28" spans="1:20" x14ac:dyDescent="0.2">
      <c r="A28" s="78" t="s">
        <v>22</v>
      </c>
      <c r="B28" s="78">
        <f>SUM(Combination!W26:AH26)+SUM(Combination!AO26:AZ26)+SUM(Combination!BG26:BH26)+SUM(Combination!BJ26)</f>
        <v>450058</v>
      </c>
      <c r="C28" s="78">
        <f>SUM(Combination!BA26:BF26)+SUM(Combination!AI26:AN26)+SUM(Combination!BI26)+SUM(Combination!BK26)</f>
        <v>3113926</v>
      </c>
      <c r="D28" s="78">
        <f>SUM(Combination!C26:E26)+SUM(Combination!F26:H26)+SUM(Combination!BL26)</f>
        <v>590825</v>
      </c>
      <c r="E28" s="78">
        <f>SUM(Combination!K26:P26)+SUM(Combination!Q26:V26)+SUM(Combination!BM26)</f>
        <v>42429</v>
      </c>
      <c r="F28" s="78">
        <f>Combination!I26</f>
        <v>247753</v>
      </c>
      <c r="G28" s="79">
        <f>Combination!J26</f>
        <v>20093706</v>
      </c>
      <c r="J28" s="21"/>
      <c r="K28" s="21"/>
      <c r="L28" s="21"/>
      <c r="M28" s="21"/>
      <c r="N28" s="21"/>
      <c r="T28"/>
    </row>
    <row r="29" spans="1:20" x14ac:dyDescent="0.2">
      <c r="A29" s="78" t="s">
        <v>23</v>
      </c>
      <c r="B29" s="78">
        <f>SUM(Combination!W27:AH27)+SUM(Combination!AO27:AZ27)+SUM(Combination!BG27:BH27)+SUM(Combination!BJ27)</f>
        <v>284480</v>
      </c>
      <c r="C29" s="78">
        <f>SUM(Combination!BA27:BF27)+SUM(Combination!AI27:AN27)+SUM(Combination!BI27)+SUM(Combination!BK27)</f>
        <v>3116346</v>
      </c>
      <c r="D29" s="78">
        <f>SUM(Combination!C27:E27)+SUM(Combination!F27:H27)+SUM(Combination!BL27)</f>
        <v>154317</v>
      </c>
      <c r="E29" s="78">
        <f>SUM(Combination!K27:P27)+SUM(Combination!Q27:V27)+SUM(Combination!BM27)</f>
        <v>19569</v>
      </c>
      <c r="F29" s="78">
        <f>Combination!I27</f>
        <v>158453</v>
      </c>
      <c r="G29" s="78">
        <f>Combination!J27</f>
        <v>13290624</v>
      </c>
      <c r="J29" s="21"/>
      <c r="K29" s="21"/>
      <c r="L29" s="21"/>
      <c r="M29" s="21"/>
      <c r="N29" s="21"/>
      <c r="T29"/>
    </row>
    <row r="30" spans="1:20" x14ac:dyDescent="0.2">
      <c r="A30" s="77" t="s">
        <v>24</v>
      </c>
      <c r="B30" s="77">
        <f>SUM(Combination!W28:AH28)+SUM(Combination!AO28:AZ28)+SUM(Combination!BG28:BH28)+SUM(Combination!BJ28)</f>
        <v>52493</v>
      </c>
      <c r="C30" s="77">
        <f>SUM(Combination!BA28:BF28)+SUM(Combination!AI28:AN28)+SUM(Combination!BI28)+SUM(Combination!BK28)</f>
        <v>333271</v>
      </c>
      <c r="D30" s="77">
        <f>SUM(Combination!C28:E28)+SUM(Combination!F28:H28)+SUM(Combination!BL28)</f>
        <v>49593</v>
      </c>
      <c r="E30" s="77">
        <f>SUM(Combination!K28:P28)+SUM(Combination!Q28:V28)+SUM(Combination!BM28)</f>
        <v>10494</v>
      </c>
      <c r="F30" s="77">
        <f>Combination!I28</f>
        <v>67084</v>
      </c>
      <c r="G30" s="77">
        <f>Combination!J28</f>
        <v>5431199</v>
      </c>
      <c r="J30" s="21"/>
      <c r="K30" s="21"/>
      <c r="L30" s="21"/>
      <c r="M30" s="21"/>
      <c r="N30" s="21"/>
      <c r="T30"/>
    </row>
    <row r="31" spans="1:20" x14ac:dyDescent="0.2">
      <c r="A31" s="77" t="s">
        <v>25</v>
      </c>
      <c r="B31" s="77">
        <f>SUM(Combination!W29:AH29)+SUM(Combination!AO29:AZ29)+SUM(Combination!BG29:BH29)+SUM(Combination!BJ29)</f>
        <v>190420</v>
      </c>
      <c r="C31" s="77">
        <f>SUM(Combination!BA29:BF29)+SUM(Combination!AI29:AN29)+SUM(Combination!BI29)+SUM(Combination!BK29)</f>
        <v>1045397</v>
      </c>
      <c r="D31" s="77">
        <f>SUM(Combination!C29:E29)+SUM(Combination!F29:H29)+SUM(Combination!BL29)</f>
        <v>169629</v>
      </c>
      <c r="E31" s="77">
        <f>SUM(Combination!K29:P29)+SUM(Combination!Q29:V29)+SUM(Combination!BM29)</f>
        <v>19600</v>
      </c>
      <c r="F31" s="77">
        <f>Combination!I29</f>
        <v>200158</v>
      </c>
      <c r="G31" s="77">
        <f>Combination!J29</f>
        <v>13340798</v>
      </c>
      <c r="J31" s="21"/>
      <c r="K31" s="21"/>
      <c r="L31" s="21"/>
      <c r="M31" s="21"/>
      <c r="N31" s="21"/>
      <c r="T31"/>
    </row>
    <row r="32" spans="1:20" x14ac:dyDescent="0.2">
      <c r="A32" s="78" t="s">
        <v>26</v>
      </c>
      <c r="B32" s="78">
        <f>SUM(Combination!W30:AH30)+SUM(Combination!AO30:AZ30)+SUM(Combination!BG30:BH30)+SUM(Combination!BJ30)</f>
        <v>34640</v>
      </c>
      <c r="C32" s="78">
        <f>SUM(Combination!BA30:BF30)+SUM(Combination!AI30:AN30)+SUM(Combination!BI30)+SUM(Combination!BK30)</f>
        <v>362296</v>
      </c>
      <c r="D32" s="78">
        <f>SUM(Combination!C30:E30)+SUM(Combination!F30:H30)+SUM(Combination!BL30)</f>
        <v>37056</v>
      </c>
      <c r="E32" s="81">
        <f>SUM(Combination!K30:P30)+SUM(Combination!Q30:V30)+SUM(Combination!BM30)</f>
        <v>1021</v>
      </c>
      <c r="F32" s="78">
        <f>Combination!I30</f>
        <v>55260</v>
      </c>
      <c r="G32" s="78">
        <f>Combination!J30</f>
        <v>2365760</v>
      </c>
      <c r="J32" s="21"/>
      <c r="K32" s="21"/>
      <c r="L32" s="21"/>
      <c r="M32" s="21"/>
      <c r="N32" s="21"/>
      <c r="T32"/>
    </row>
    <row r="33" spans="1:20" x14ac:dyDescent="0.2">
      <c r="A33" s="78" t="s">
        <v>27</v>
      </c>
      <c r="B33" s="78">
        <f>SUM(Combination!W31:AH31)+SUM(Combination!AO31:AZ31)+SUM(Combination!BG31:BH31)+SUM(Combination!BJ31)</f>
        <v>45880</v>
      </c>
      <c r="C33" s="78">
        <f>SUM(Combination!BA31:BF31)+SUM(Combination!AI31:AN31)+SUM(Combination!BI31)+SUM(Combination!BK31)</f>
        <v>296819</v>
      </c>
      <c r="D33" s="78">
        <f>SUM(Combination!C31:E31)+SUM(Combination!F31:H31)+SUM(Combination!BL31)</f>
        <v>49445</v>
      </c>
      <c r="E33" s="78">
        <f>SUM(Combination!K31:P31)+SUM(Combination!Q31:V31)+SUM(Combination!BM31)</f>
        <v>5419</v>
      </c>
      <c r="F33" s="78">
        <f>Combination!I31</f>
        <v>65391</v>
      </c>
      <c r="G33" s="78">
        <f>Combination!J31</f>
        <v>4076079</v>
      </c>
      <c r="J33" s="21"/>
      <c r="K33" s="21"/>
      <c r="L33" s="21"/>
      <c r="M33" s="21"/>
      <c r="N33" s="21"/>
      <c r="T33"/>
    </row>
    <row r="34" spans="1:20" x14ac:dyDescent="0.2">
      <c r="A34" s="77" t="s">
        <v>28</v>
      </c>
      <c r="B34" s="77">
        <f>SUM(Combination!W32:AH32)+SUM(Combination!AO32:AZ32)+SUM(Combination!BG32:BH32)+SUM(Combination!BJ32)</f>
        <v>137116</v>
      </c>
      <c r="C34" s="77">
        <f>SUM(Combination!BA32:BF32)+SUM(Combination!AI32:AN32)+SUM(Combination!BI32)+SUM(Combination!BK32)</f>
        <v>1319122</v>
      </c>
      <c r="D34" s="77">
        <f>SUM(Combination!C32:E32)+SUM(Combination!F32:H32)+SUM(Combination!BL32)</f>
        <v>123023</v>
      </c>
      <c r="E34" s="77">
        <f>SUM(Combination!K32:P32)+SUM(Combination!Q32:V32)+SUM(Combination!BM32)</f>
        <v>11586</v>
      </c>
      <c r="F34" s="77">
        <f>Combination!I32</f>
        <v>102226</v>
      </c>
      <c r="G34" s="77">
        <f>Combination!J32</f>
        <v>7241500</v>
      </c>
      <c r="J34" s="21"/>
      <c r="K34" s="21"/>
      <c r="L34" s="21"/>
      <c r="M34" s="21"/>
      <c r="N34" s="21"/>
      <c r="T34"/>
    </row>
    <row r="35" spans="1:20" x14ac:dyDescent="0.2">
      <c r="A35" s="77" t="s">
        <v>29</v>
      </c>
      <c r="B35" s="77">
        <f>SUM(Combination!W33:AH33)+SUM(Combination!AO33:AZ33)+SUM(Combination!BG33:BH33)+SUM(Combination!BJ33)</f>
        <v>24807</v>
      </c>
      <c r="C35" s="77">
        <f>SUM(Combination!BA33:BF33)+SUM(Combination!AI33:AN33)+SUM(Combination!BI33)+SUM(Combination!BK33)</f>
        <v>172584</v>
      </c>
      <c r="D35" s="77">
        <f>SUM(Combination!C33:E33)+SUM(Combination!F33:H33)+SUM(Combination!BL33)</f>
        <v>25001</v>
      </c>
      <c r="E35" s="77">
        <f>SUM(Combination!K33:P33)+SUM(Combination!Q33:V33)+SUM(Combination!BM33)</f>
        <v>2653</v>
      </c>
      <c r="F35" s="77">
        <f>Combination!I33</f>
        <v>54116</v>
      </c>
      <c r="G35" s="77">
        <f>Combination!J33</f>
        <v>3160976</v>
      </c>
      <c r="J35" s="21"/>
      <c r="K35" s="21"/>
      <c r="L35" s="21"/>
      <c r="M35" s="21"/>
      <c r="N35" s="21"/>
      <c r="T35"/>
    </row>
    <row r="36" spans="1:20" x14ac:dyDescent="0.2">
      <c r="A36" s="78" t="s">
        <v>30</v>
      </c>
      <c r="B36" s="78">
        <f>SUM(Combination!W34:AH34)+SUM(Combination!AO34:AZ34)+SUM(Combination!BG34:BH34)+SUM(Combination!BJ34)</f>
        <v>557217</v>
      </c>
      <c r="C36" s="78">
        <f>SUM(Combination!BA34:BF34)+SUM(Combination!AI34:AN34)+SUM(Combination!BI34)+SUM(Combination!BK34)</f>
        <v>5724706</v>
      </c>
      <c r="D36" s="78">
        <f>SUM(Combination!C34:E34)+SUM(Combination!F34:H34)+SUM(Combination!BL34)</f>
        <v>232753</v>
      </c>
      <c r="E36" s="78">
        <f>SUM(Combination!K34:P34)+SUM(Combination!Q34:V34)+SUM(Combination!BM34)</f>
        <v>50169</v>
      </c>
      <c r="F36" s="78">
        <f>Combination!I34</f>
        <v>285251</v>
      </c>
      <c r="G36" s="78">
        <f>Combination!J34</f>
        <v>19524159</v>
      </c>
      <c r="J36" s="21"/>
      <c r="K36" s="21"/>
      <c r="L36" s="21"/>
      <c r="M36" s="21"/>
      <c r="N36" s="21"/>
      <c r="T36"/>
    </row>
    <row r="37" spans="1:20" x14ac:dyDescent="0.2">
      <c r="A37" s="78" t="s">
        <v>31</v>
      </c>
      <c r="B37" s="78">
        <f>SUM(Combination!W35:AH35)+SUM(Combination!AO35:AZ35)+SUM(Combination!BG35:BH35)+SUM(Combination!BJ35)</f>
        <v>48570</v>
      </c>
      <c r="C37" s="78">
        <f>SUM(Combination!BA35:BF35)+SUM(Combination!AI35:AN35)+SUM(Combination!BI35)+SUM(Combination!BK35)</f>
        <v>546683</v>
      </c>
      <c r="D37" s="78">
        <f>SUM(Combination!C35:E35)+SUM(Combination!F35:H35)+SUM(Combination!BL35)</f>
        <v>38497</v>
      </c>
      <c r="E37" s="78">
        <f>SUM(Combination!K35:P35)+SUM(Combination!Q35:V35)+SUM(Combination!BM35)</f>
        <v>8540</v>
      </c>
      <c r="F37" s="78">
        <f>Combination!I35</f>
        <v>55469</v>
      </c>
      <c r="G37" s="78">
        <f>Combination!J35</f>
        <v>3963481</v>
      </c>
      <c r="J37" s="21"/>
      <c r="K37" s="21"/>
      <c r="L37" s="21"/>
      <c r="M37" s="21"/>
      <c r="N37" s="21"/>
      <c r="T37"/>
    </row>
    <row r="38" spans="1:20" x14ac:dyDescent="0.2">
      <c r="A38" s="77" t="s">
        <v>32</v>
      </c>
      <c r="B38" s="77">
        <f>SUM(Combination!W36:AH36)+SUM(Combination!AO36:AZ36)+SUM(Combination!BG36:BH36)+SUM(Combination!BJ36)</f>
        <v>854413</v>
      </c>
      <c r="C38" s="77">
        <f>SUM(Combination!BA36:BF36)+SUM(Combination!AI36:AN36)+SUM(Combination!BI36)+SUM(Combination!BK36)</f>
        <v>8555189</v>
      </c>
      <c r="D38" s="77">
        <f>SUM(Combination!C36:E36)+SUM(Combination!F36:H36)+SUM(Combination!BL36)</f>
        <v>265695</v>
      </c>
      <c r="E38" s="77">
        <f>SUM(Combination!K36:P36)+SUM(Combination!Q36:V36)+SUM(Combination!BM36)</f>
        <v>40595</v>
      </c>
      <c r="F38" s="77">
        <f>Combination!I36</f>
        <v>540219</v>
      </c>
      <c r="G38" s="77">
        <f>Combination!J36</f>
        <v>45741264</v>
      </c>
      <c r="J38" s="21"/>
      <c r="K38" s="21"/>
      <c r="L38" s="21"/>
      <c r="M38" s="21"/>
      <c r="N38" s="21"/>
      <c r="T38"/>
    </row>
    <row r="39" spans="1:20" x14ac:dyDescent="0.2">
      <c r="A39" s="77" t="s">
        <v>33</v>
      </c>
      <c r="B39" s="77">
        <f>SUM(Combination!W37:AH37)+SUM(Combination!AO37:AZ37)+SUM(Combination!BG37:BH37)+SUM(Combination!BJ37)</f>
        <v>213766</v>
      </c>
      <c r="C39" s="77">
        <f>SUM(Combination!BA37:BF37)+SUM(Combination!AI37:AN37)+SUM(Combination!BI37)+SUM(Combination!BK37)</f>
        <v>1344993</v>
      </c>
      <c r="D39" s="77">
        <f>SUM(Combination!C37:E37)+SUM(Combination!F37:H37)+SUM(Combination!BL37)</f>
        <v>155374</v>
      </c>
      <c r="E39" s="77">
        <f>SUM(Combination!K37:P37)+SUM(Combination!Q37:V37)+SUM(Combination!BM37)</f>
        <v>27880</v>
      </c>
      <c r="F39" s="77">
        <f>Combination!I37</f>
        <v>301316</v>
      </c>
      <c r="G39" s="77">
        <f>Combination!J37</f>
        <v>21791341</v>
      </c>
      <c r="J39" s="21"/>
      <c r="K39" s="21"/>
      <c r="L39" s="21"/>
      <c r="M39" s="21"/>
      <c r="N39" s="21"/>
      <c r="T39"/>
    </row>
    <row r="40" spans="1:20" x14ac:dyDescent="0.2">
      <c r="A40" s="78" t="s">
        <v>34</v>
      </c>
      <c r="B40" s="78">
        <f>SUM(Combination!W38:AH38)+SUM(Combination!AO38:AZ38)+SUM(Combination!BG38:BH38)+SUM(Combination!BJ38)</f>
        <v>29901</v>
      </c>
      <c r="C40" s="78">
        <f>SUM(Combination!BA38:BF38)+SUM(Combination!AI38:AN38)+SUM(Combination!BI38)+SUM(Combination!BK38)</f>
        <v>205845</v>
      </c>
      <c r="D40" s="78">
        <f>SUM(Combination!C38:E38)+SUM(Combination!F38:H38)+SUM(Combination!BL38)</f>
        <v>20710</v>
      </c>
      <c r="E40" s="78">
        <f>SUM(Combination!K38:P38)+SUM(Combination!Q38:V38)+SUM(Combination!BM38)</f>
        <v>3789</v>
      </c>
      <c r="F40" s="78">
        <f>Combination!I38</f>
        <v>29068</v>
      </c>
      <c r="G40" s="78">
        <f>Combination!J38</f>
        <v>1982357</v>
      </c>
      <c r="J40" s="21"/>
      <c r="K40" s="21"/>
      <c r="L40" s="21"/>
      <c r="M40" s="21"/>
      <c r="N40" s="21"/>
      <c r="T40"/>
    </row>
    <row r="41" spans="1:20" x14ac:dyDescent="0.2">
      <c r="A41" s="78" t="s">
        <v>35</v>
      </c>
      <c r="B41" s="78">
        <f>SUM(Combination!W39:AH39)+SUM(Combination!AO39:AZ39)+SUM(Combination!BG39:BH39)+SUM(Combination!BJ39)</f>
        <v>328432</v>
      </c>
      <c r="C41" s="78">
        <f>SUM(Combination!BA39:BF39)+SUM(Combination!AI39:AN39)+SUM(Combination!BI39)+SUM(Combination!BK39)</f>
        <v>2763796</v>
      </c>
      <c r="D41" s="78">
        <f>SUM(Combination!C39:E39)+SUM(Combination!F39:H39)+SUM(Combination!BL39)</f>
        <v>275730</v>
      </c>
      <c r="E41" s="78">
        <f>SUM(Combination!K39:P39)+SUM(Combination!Q39:V39)+SUM(Combination!BM39)</f>
        <v>25745</v>
      </c>
      <c r="F41" s="78">
        <f>Combination!I39</f>
        <v>252374</v>
      </c>
      <c r="G41" s="78">
        <f>Combination!J39</f>
        <v>24975220</v>
      </c>
      <c r="J41" s="21"/>
      <c r="K41" s="21"/>
      <c r="L41" s="21"/>
      <c r="M41" s="21"/>
      <c r="N41" s="21"/>
      <c r="T41"/>
    </row>
    <row r="42" spans="1:20" x14ac:dyDescent="0.2">
      <c r="A42" s="77" t="s">
        <v>36</v>
      </c>
      <c r="B42" s="77">
        <f>SUM(Combination!W40:AH40)+SUM(Combination!AO40:AZ40)+SUM(Combination!BG40:BH40)+SUM(Combination!BJ40)</f>
        <v>77657</v>
      </c>
      <c r="C42" s="77">
        <f>SUM(Combination!BA40:BF40)+SUM(Combination!AI40:AN40)+SUM(Combination!BI40)+SUM(Combination!BK40)</f>
        <v>563592</v>
      </c>
      <c r="D42" s="77">
        <f>SUM(Combination!C40:E40)+SUM(Combination!F40:H40)+SUM(Combination!BL40)</f>
        <v>58965</v>
      </c>
      <c r="E42" s="77">
        <f>SUM(Combination!K40:P40)+SUM(Combination!Q40:V40)+SUM(Combination!BM40)</f>
        <v>10206</v>
      </c>
      <c r="F42" s="77">
        <f>Combination!I40</f>
        <v>105000</v>
      </c>
      <c r="G42" s="77">
        <f>Combination!J40</f>
        <v>7727396</v>
      </c>
      <c r="J42" s="21"/>
      <c r="K42" s="21"/>
      <c r="L42" s="21"/>
      <c r="M42" s="21"/>
      <c r="N42" s="21"/>
      <c r="T42"/>
    </row>
    <row r="43" spans="1:20" x14ac:dyDescent="0.2">
      <c r="A43" s="77" t="s">
        <v>37</v>
      </c>
      <c r="B43" s="77">
        <f>SUM(Combination!W41:AH41)+SUM(Combination!AO41:AZ41)+SUM(Combination!BG41:BH41)+SUM(Combination!BJ41)</f>
        <v>256006</v>
      </c>
      <c r="C43" s="77">
        <f>SUM(Combination!BA41:BF41)+SUM(Combination!AI41:AN41)+SUM(Combination!BI41)+SUM(Combination!BK41)</f>
        <v>1951010</v>
      </c>
      <c r="D43" s="77">
        <f>SUM(Combination!C41:E41)+SUM(Combination!F41:H41)+SUM(Combination!BL41)</f>
        <v>212419</v>
      </c>
      <c r="E43" s="77">
        <f>SUM(Combination!K41:P41)+SUM(Combination!Q41:V41)+SUM(Combination!BM41)</f>
        <v>14894</v>
      </c>
      <c r="F43" s="77">
        <f>Combination!I41</f>
        <v>147387</v>
      </c>
      <c r="G43" s="77">
        <f>Combination!J41</f>
        <v>9053605</v>
      </c>
      <c r="J43" s="21"/>
      <c r="K43" s="21"/>
      <c r="L43" s="21"/>
      <c r="M43" s="21"/>
      <c r="N43" s="21"/>
      <c r="T43"/>
    </row>
    <row r="44" spans="1:20" x14ac:dyDescent="0.2">
      <c r="A44" s="78" t="s">
        <v>38</v>
      </c>
      <c r="B44" s="78">
        <f>SUM(Combination!W42:AH42)+SUM(Combination!AO42:AZ42)+SUM(Combination!BG42:BH42)+SUM(Combination!BJ42)</f>
        <v>599789</v>
      </c>
      <c r="C44" s="78">
        <f>SUM(Combination!BA42:BF42)+SUM(Combination!AI42:AN42)+SUM(Combination!BI42)+SUM(Combination!BK42)</f>
        <v>5103340</v>
      </c>
      <c r="D44" s="78">
        <f>SUM(Combination!C42:E42)+SUM(Combination!F42:H42)+SUM(Combination!BL42)</f>
        <v>327243</v>
      </c>
      <c r="E44" s="78">
        <f>SUM(Combination!K42:P42)+SUM(Combination!Q42:V42)+SUM(Combination!BM42)</f>
        <v>100244</v>
      </c>
      <c r="F44" s="78">
        <f>Combination!I42</f>
        <v>338630</v>
      </c>
      <c r="G44" s="78">
        <f>Combination!J42</f>
        <v>27778683</v>
      </c>
      <c r="J44" s="21"/>
      <c r="K44" s="21"/>
      <c r="L44" s="21"/>
      <c r="M44" s="21"/>
      <c r="N44" s="21"/>
      <c r="T44"/>
    </row>
    <row r="45" spans="1:20" x14ac:dyDescent="0.2">
      <c r="A45" s="78" t="s">
        <v>39</v>
      </c>
      <c r="B45" s="78">
        <f>SUM(Combination!W43:AH43)+SUM(Combination!AO43:AZ43)+SUM(Combination!BG43:BH43)+SUM(Combination!BJ43)</f>
        <v>69612</v>
      </c>
      <c r="C45" s="78">
        <f>SUM(Combination!BA43:BF43)+SUM(Combination!AI43:AN43)+SUM(Combination!BI43)+SUM(Combination!BK43)</f>
        <v>833988</v>
      </c>
      <c r="D45" s="78">
        <f>SUM(Combination!C43:E43)+SUM(Combination!F43:H43)+SUM(Combination!BL43)</f>
        <v>40264</v>
      </c>
      <c r="E45" s="78">
        <f>SUM(Combination!K43:P43)+SUM(Combination!Q43:V43)+SUM(Combination!BM43)</f>
        <v>4239</v>
      </c>
      <c r="F45" s="78">
        <f>Combination!I43</f>
        <v>61630</v>
      </c>
      <c r="G45" s="79">
        <f>Combination!J43</f>
        <v>3579462</v>
      </c>
      <c r="J45" s="21"/>
      <c r="K45" s="21"/>
      <c r="L45" s="21"/>
      <c r="M45" s="21"/>
      <c r="N45" s="21"/>
      <c r="T45"/>
    </row>
    <row r="46" spans="1:20" x14ac:dyDescent="0.2">
      <c r="A46" s="77" t="s">
        <v>40</v>
      </c>
      <c r="B46" s="77">
        <f>SUM(Combination!W44:AH44)+SUM(Combination!AO44:AZ44)+SUM(Combination!BG44:BH44)+SUM(Combination!BJ44)</f>
        <v>60715</v>
      </c>
      <c r="C46" s="77">
        <f>SUM(Combination!BA44:BF44)+SUM(Combination!AI44:AN44)+SUM(Combination!BI44)+SUM(Combination!BK44)</f>
        <v>598170</v>
      </c>
      <c r="D46" s="77">
        <f>SUM(Combination!C44:E44)+SUM(Combination!F44:H44)+SUM(Combination!BL44)</f>
        <v>23316</v>
      </c>
      <c r="E46" s="77">
        <f>SUM(Combination!K44:P44)+SUM(Combination!Q44:V44)+SUM(Combination!BM44)</f>
        <v>5239</v>
      </c>
      <c r="F46" s="77">
        <f>Combination!I44</f>
        <v>45558</v>
      </c>
      <c r="G46" s="77">
        <f>Combination!J44</f>
        <v>2349362</v>
      </c>
      <c r="H46" s="37"/>
      <c r="J46" s="21"/>
      <c r="K46" s="21"/>
      <c r="L46" s="21"/>
      <c r="M46" s="21"/>
      <c r="N46" s="21"/>
      <c r="T46"/>
    </row>
    <row r="47" spans="1:20" x14ac:dyDescent="0.2">
      <c r="A47" s="77" t="s">
        <v>41</v>
      </c>
      <c r="B47" s="77">
        <f>SUM(Combination!W45:AH45)+SUM(Combination!AO45:AZ45)+SUM(Combination!BG45:BH45)+SUM(Combination!BJ45)</f>
        <v>124244</v>
      </c>
      <c r="C47" s="77">
        <f>SUM(Combination!BA45:BF45)+SUM(Combination!AI45:AN45)+SUM(Combination!BI45)+SUM(Combination!BK45)</f>
        <v>778643</v>
      </c>
      <c r="D47" s="77">
        <f>SUM(Combination!C45:E45)+SUM(Combination!F45:H45)+SUM(Combination!BL45)</f>
        <v>113287</v>
      </c>
      <c r="E47" s="80">
        <f>SUM(Combination!K45:P45)+SUM(Combination!Q45:V45)+SUM(Combination!BM45)</f>
        <v>14104</v>
      </c>
      <c r="F47" s="77">
        <f>Combination!I45</f>
        <v>163982</v>
      </c>
      <c r="G47" s="77">
        <f>Combination!J45</f>
        <v>10617092</v>
      </c>
      <c r="J47" s="21"/>
      <c r="K47" s="21"/>
      <c r="L47" s="21"/>
      <c r="M47" s="21"/>
      <c r="N47" s="21"/>
      <c r="T47"/>
    </row>
    <row r="48" spans="1:20" x14ac:dyDescent="0.2">
      <c r="A48" s="78" t="s">
        <v>42</v>
      </c>
      <c r="B48" s="78">
        <f>SUM(Combination!W46:AH46)+SUM(Combination!AO46:AZ46)+SUM(Combination!BG46:BH46)+SUM(Combination!BJ46)</f>
        <v>12403</v>
      </c>
      <c r="C48" s="78">
        <f>SUM(Combination!BA46:BF46)+SUM(Combination!AI46:AN46)+SUM(Combination!BI46)+SUM(Combination!BK46)</f>
        <v>95827</v>
      </c>
      <c r="D48" s="78">
        <f>SUM(Combination!C46:E46)+SUM(Combination!F46:H46)+SUM(Combination!BL46)</f>
        <v>9843</v>
      </c>
      <c r="E48" s="78">
        <f>SUM(Combination!K46:P46)+SUM(Combination!Q46:V46)+SUM(Combination!BM46)</f>
        <v>697</v>
      </c>
      <c r="F48" s="78">
        <f>Combination!I46</f>
        <v>35446</v>
      </c>
      <c r="G48" s="78">
        <f>Combination!J46</f>
        <v>2077476</v>
      </c>
      <c r="J48" s="21"/>
      <c r="K48" s="21"/>
      <c r="L48" s="21"/>
      <c r="M48" s="21"/>
      <c r="N48" s="21"/>
      <c r="T48"/>
    </row>
    <row r="49" spans="1:20" x14ac:dyDescent="0.2">
      <c r="A49" s="78" t="s">
        <v>43</v>
      </c>
      <c r="B49" s="78">
        <f>SUM(Combination!W47:AH47)+SUM(Combination!AO47:AZ47)+SUM(Combination!BG47:BH47)+SUM(Combination!BJ47)</f>
        <v>166663</v>
      </c>
      <c r="C49" s="78">
        <f>SUM(Combination!BA47:BF47)+SUM(Combination!AI47:AN47)+SUM(Combination!BI47)+SUM(Combination!BK47)</f>
        <v>874857</v>
      </c>
      <c r="D49" s="78">
        <f>SUM(Combination!C47:E47)+SUM(Combination!F47:H47)+SUM(Combination!BL47)</f>
        <v>146978</v>
      </c>
      <c r="E49" s="78">
        <f>SUM(Combination!K47:P47)+SUM(Combination!Q47:V47)+SUM(Combination!BM47)</f>
        <v>33203</v>
      </c>
      <c r="F49" s="78">
        <f>Combination!I47</f>
        <v>177324</v>
      </c>
      <c r="G49" s="78">
        <f>Combination!J47</f>
        <v>15458835</v>
      </c>
      <c r="J49" s="21"/>
      <c r="K49" s="21"/>
      <c r="L49" s="21"/>
      <c r="M49" s="21"/>
      <c r="N49" s="21"/>
      <c r="T49"/>
    </row>
    <row r="50" spans="1:20" x14ac:dyDescent="0.2">
      <c r="A50" s="77" t="s">
        <v>44</v>
      </c>
      <c r="B50" s="77">
        <f>SUM(Combination!W48:AH48)+SUM(Combination!AO48:AZ48)+SUM(Combination!BG48:BH48)+SUM(Combination!BJ48)</f>
        <v>880825</v>
      </c>
      <c r="C50" s="77">
        <f>SUM(Combination!BA48:BF48)+SUM(Combination!AI48:AN48)+SUM(Combination!BI48)+SUM(Combination!BK48)</f>
        <v>8086715</v>
      </c>
      <c r="D50" s="77">
        <f>SUM(Combination!C48:E48)+SUM(Combination!F48:H48)+SUM(Combination!BL48)</f>
        <v>624377</v>
      </c>
      <c r="E50" s="77">
        <f>SUM(Combination!K48:P48)+SUM(Combination!Q48:V48)+SUM(Combination!BM48)</f>
        <v>146218</v>
      </c>
      <c r="F50" s="77">
        <f>Combination!I48</f>
        <v>680205</v>
      </c>
      <c r="G50" s="77">
        <f>Combination!J48</f>
        <v>64077924</v>
      </c>
      <c r="J50" s="21"/>
      <c r="K50" s="21"/>
      <c r="L50" s="21"/>
      <c r="M50" s="21"/>
      <c r="N50" s="21"/>
      <c r="T50"/>
    </row>
    <row r="51" spans="1:20" x14ac:dyDescent="0.2">
      <c r="A51" s="77" t="s">
        <v>45</v>
      </c>
      <c r="B51" s="77">
        <f>SUM(Combination!W49:AH49)+SUM(Combination!AO49:AZ49)+SUM(Combination!BG49:BH49)+SUM(Combination!BJ49)</f>
        <v>81503</v>
      </c>
      <c r="C51" s="77">
        <f>SUM(Combination!BA49:BF49)+SUM(Combination!AI49:AN49)+SUM(Combination!BI49)+SUM(Combination!BK49)</f>
        <v>717112</v>
      </c>
      <c r="D51" s="77">
        <f>SUM(Combination!C49:E49)+SUM(Combination!F49:H49)+SUM(Combination!BL49)</f>
        <v>99221</v>
      </c>
      <c r="E51" s="77">
        <f>SUM(Combination!K49:P49)+SUM(Combination!Q49:V49)+SUM(Combination!BM49)</f>
        <v>11016</v>
      </c>
      <c r="F51" s="77">
        <f>Combination!I49</f>
        <v>115677</v>
      </c>
      <c r="G51" s="77">
        <f>Combination!J49</f>
        <v>7860599</v>
      </c>
      <c r="J51" s="21"/>
      <c r="K51" s="21"/>
      <c r="L51" s="21"/>
      <c r="M51" s="21"/>
      <c r="N51" s="21"/>
      <c r="T51"/>
    </row>
    <row r="52" spans="1:20" x14ac:dyDescent="0.2">
      <c r="A52" s="78" t="s">
        <v>46</v>
      </c>
      <c r="B52" s="78">
        <f>SUM(Combination!W50:AH50)+SUM(Combination!AO50:AZ50)+SUM(Combination!BG50:BH50)+SUM(Combination!BJ50)</f>
        <v>21468</v>
      </c>
      <c r="C52" s="78">
        <f>SUM(Combination!BA50:BF50)+SUM(Combination!AI50:AN50)+SUM(Combination!BI50)+SUM(Combination!BK50)</f>
        <v>154108</v>
      </c>
      <c r="D52" s="78">
        <f>SUM(Combination!C50:E50)+SUM(Combination!F50:H50)+SUM(Combination!BL50)</f>
        <v>8350</v>
      </c>
      <c r="E52" s="78">
        <f>SUM(Combination!K50:P50)+SUM(Combination!Q50:V50)+SUM(Combination!BM50)</f>
        <v>1170</v>
      </c>
      <c r="F52" s="78">
        <f>Combination!I50</f>
        <v>30154</v>
      </c>
      <c r="G52" s="78">
        <f>Combination!J50</f>
        <v>1708552</v>
      </c>
      <c r="J52" s="21"/>
      <c r="K52" s="21"/>
      <c r="L52" s="21"/>
      <c r="M52" s="21"/>
      <c r="N52" s="21"/>
      <c r="T52"/>
    </row>
    <row r="53" spans="1:20" x14ac:dyDescent="0.2">
      <c r="A53" s="78" t="s">
        <v>47</v>
      </c>
      <c r="B53" s="82">
        <f>SUM(Combination!W51:AH51)+SUM(Combination!AO51:AZ51)+SUM(Combination!BG51:BH51)+SUM(Combination!BJ51)</f>
        <v>1747</v>
      </c>
      <c r="C53" s="82">
        <f>SUM(Combination!BA51:BF51)+SUM(Combination!AI51:AN51)+SUM(Combination!BI51)+SUM(Combination!BK51)</f>
        <v>15081</v>
      </c>
      <c r="D53" s="78">
        <f>SUM(Combination!C51:E51)+SUM(Combination!F51:H51)+SUM(Combination!BL51)</f>
        <v>651</v>
      </c>
      <c r="E53" s="82">
        <f>SUM(Combination!K51:P51)+SUM(Combination!Q51:V51)+SUM(Combination!BM51)</f>
        <v>73</v>
      </c>
      <c r="F53" s="82">
        <f>Combination!I51</f>
        <v>4703</v>
      </c>
      <c r="G53" s="78">
        <f>Combination!J51</f>
        <v>138231</v>
      </c>
      <c r="H53" s="38"/>
      <c r="J53" s="21"/>
      <c r="K53" s="21"/>
      <c r="L53" s="21"/>
      <c r="M53" s="21"/>
      <c r="N53" s="21"/>
      <c r="O53" s="38"/>
      <c r="P53" s="38"/>
      <c r="Q53" s="38"/>
      <c r="R53" s="38"/>
      <c r="T53"/>
    </row>
    <row r="54" spans="1:20" x14ac:dyDescent="0.2">
      <c r="A54" s="77" t="s">
        <v>48</v>
      </c>
      <c r="B54" s="80">
        <f>SUM(Combination!W52:AH52)+SUM(Combination!AO52:AZ52)+SUM(Combination!BG52:BH52)+SUM(Combination!BJ52)</f>
        <v>153908</v>
      </c>
      <c r="C54" s="80">
        <f>SUM(Combination!BA52:BF52)+SUM(Combination!AI52:AN52)+SUM(Combination!BI52)+SUM(Combination!BK52)</f>
        <v>1158328</v>
      </c>
      <c r="D54" s="80">
        <f>SUM(Combination!C52:E52)+SUM(Combination!F52:H52)+SUM(Combination!BL52)</f>
        <v>98582</v>
      </c>
      <c r="E54" s="80">
        <f>SUM(Combination!K52:P52)+SUM(Combination!Q52:V52)+SUM(Combination!BM52)</f>
        <v>27652</v>
      </c>
      <c r="F54" s="80">
        <f>Combination!I52</f>
        <v>237213</v>
      </c>
      <c r="G54" s="80">
        <f>Combination!J52</f>
        <v>17984361</v>
      </c>
      <c r="J54" s="21"/>
      <c r="K54" s="21"/>
      <c r="L54" s="21"/>
      <c r="M54" s="21"/>
      <c r="N54" s="21"/>
      <c r="T54"/>
    </row>
    <row r="55" spans="1:20" x14ac:dyDescent="0.2">
      <c r="A55" s="77" t="s">
        <v>49</v>
      </c>
      <c r="B55" s="80">
        <f>SUM(Combination!W53:AH53)+SUM(Combination!AO53:AZ53)+SUM(Combination!BG53:BH53)+SUM(Combination!BJ53)</f>
        <v>456773</v>
      </c>
      <c r="C55" s="77">
        <f>SUM(Combination!BA53:BF53)+SUM(Combination!AI53:AN53)+SUM(Combination!BI53)+SUM(Combination!BK53)</f>
        <v>3636835</v>
      </c>
      <c r="D55" s="77">
        <f>SUM(Combination!C53:E53)+SUM(Combination!F53:H53)+SUM(Combination!BL53)</f>
        <v>263158</v>
      </c>
      <c r="E55" s="77">
        <f>SUM(Combination!K53:P53)+SUM(Combination!Q53:V53)+SUM(Combination!BM53)</f>
        <v>34440</v>
      </c>
      <c r="F55" s="77">
        <f>Combination!I53</f>
        <v>218992</v>
      </c>
      <c r="G55" s="77">
        <f>Combination!J53</f>
        <v>17375567</v>
      </c>
      <c r="J55" s="21"/>
      <c r="K55" s="21"/>
      <c r="L55" s="21"/>
      <c r="M55" s="21"/>
      <c r="N55" s="21"/>
      <c r="T55"/>
    </row>
    <row r="56" spans="1:20" x14ac:dyDescent="0.2">
      <c r="A56" s="78" t="s">
        <v>50</v>
      </c>
      <c r="B56" s="78">
        <f>SUM(Combination!W54:AH54)+SUM(Combination!AO54:AZ54)+SUM(Combination!BG54:BH54)+SUM(Combination!BJ54)</f>
        <v>49340</v>
      </c>
      <c r="C56" s="78">
        <f>SUM(Combination!BA54:BF54)+SUM(Combination!AI54:AN54)+SUM(Combination!BI54)+SUM(Combination!BK54)</f>
        <v>426423</v>
      </c>
      <c r="D56" s="78">
        <f>SUM(Combination!C54:E54)+SUM(Combination!F54:H54)+SUM(Combination!BL54)</f>
        <v>29018</v>
      </c>
      <c r="E56" s="78">
        <f>SUM(Combination!K54:P54)+SUM(Combination!Q54:V54)+SUM(Combination!BM54)</f>
        <v>3253</v>
      </c>
      <c r="F56" s="78">
        <f>Combination!I54</f>
        <v>43899</v>
      </c>
      <c r="G56" s="78">
        <f>Combination!J54</f>
        <v>3110908</v>
      </c>
      <c r="J56" s="21"/>
      <c r="K56" s="21"/>
      <c r="L56" s="21"/>
      <c r="M56" s="21"/>
      <c r="N56" s="21"/>
      <c r="T56"/>
    </row>
    <row r="57" spans="1:20" x14ac:dyDescent="0.2">
      <c r="A57" s="78" t="s">
        <v>51</v>
      </c>
      <c r="B57" s="78">
        <f>SUM(Combination!W55:AH55)+SUM(Combination!AO55:AZ55)+SUM(Combination!BG55:BH55)+SUM(Combination!BJ55)</f>
        <v>224131</v>
      </c>
      <c r="C57" s="78">
        <f>SUM(Combination!BA55:BF55)+SUM(Combination!AI55:AN55)+SUM(Combination!BI55)+SUM(Combination!BK55)</f>
        <v>1385870</v>
      </c>
      <c r="D57" s="78">
        <f>SUM(Combination!C55:E55)+SUM(Combination!F55:H55)+SUM(Combination!BL55)</f>
        <v>211767</v>
      </c>
      <c r="E57" s="78">
        <f>SUM(Combination!K55:P55)+SUM(Combination!Q55:V55)+SUM(Combination!BM55)</f>
        <v>22472</v>
      </c>
      <c r="F57" s="78">
        <f>Combination!I55</f>
        <v>177529</v>
      </c>
      <c r="G57" s="78">
        <f>Combination!J55</f>
        <v>13723611</v>
      </c>
      <c r="J57" s="21"/>
      <c r="K57" s="21"/>
      <c r="L57" s="21"/>
      <c r="M57" s="21"/>
      <c r="N57" s="21"/>
      <c r="T57"/>
    </row>
    <row r="58" spans="1:20" x14ac:dyDescent="0.2">
      <c r="A58" s="77" t="s">
        <v>52</v>
      </c>
      <c r="B58" s="77">
        <f>SUM(Combination!W56:AH56)+SUM(Combination!AO56:AZ56)+SUM(Combination!BG56:BH56)+SUM(Combination!BJ56)</f>
        <v>18705</v>
      </c>
      <c r="C58" s="77">
        <f>SUM(Combination!BA56:BF56)+SUM(Combination!AI56:AN56)+SUM(Combination!BI56)+SUM(Combination!BK56)</f>
        <v>120475</v>
      </c>
      <c r="D58" s="77">
        <f>SUM(Combination!C56:E56)+SUM(Combination!F56:H56)+SUM(Combination!BL56)</f>
        <v>18652</v>
      </c>
      <c r="E58" s="77">
        <f>SUM(Combination!K56:P56)+SUM(Combination!Q56:V56)+SUM(Combination!BM56)</f>
        <v>1442</v>
      </c>
      <c r="F58" s="77">
        <f>Combination!I56</f>
        <v>26739</v>
      </c>
      <c r="G58" s="77">
        <f>Combination!J56</f>
        <v>1292755</v>
      </c>
      <c r="J58" s="21"/>
      <c r="K58" s="21"/>
      <c r="L58" s="21"/>
      <c r="M58" s="21"/>
      <c r="N58" s="21"/>
      <c r="T58"/>
    </row>
    <row r="59" spans="1:20" x14ac:dyDescent="0.2">
      <c r="A59" s="83"/>
      <c r="B59" s="84"/>
      <c r="C59" s="84"/>
      <c r="D59" s="84"/>
      <c r="E59" s="84"/>
      <c r="F59" s="84"/>
      <c r="G59" s="77"/>
      <c r="J59" s="21"/>
      <c r="K59" s="21"/>
      <c r="L59" s="21"/>
      <c r="M59" s="21"/>
      <c r="N59" s="21"/>
      <c r="T59"/>
    </row>
    <row r="60" spans="1:20" ht="13.5" thickBot="1" x14ac:dyDescent="0.25">
      <c r="A60" s="16" t="s">
        <v>150</v>
      </c>
      <c r="B60" s="17">
        <f t="shared" ref="B60:G60" si="0">SUM(B6:B58)</f>
        <v>12027203</v>
      </c>
      <c r="C60" s="17">
        <f t="shared" si="0"/>
        <v>100498236</v>
      </c>
      <c r="D60" s="17">
        <f t="shared" si="0"/>
        <v>7365545</v>
      </c>
      <c r="E60" s="17">
        <f t="shared" si="0"/>
        <v>1324159</v>
      </c>
      <c r="F60" s="17">
        <f t="shared" si="0"/>
        <v>10084868</v>
      </c>
      <c r="G60" s="17">
        <f t="shared" si="0"/>
        <v>743580515</v>
      </c>
      <c r="J60" s="21"/>
      <c r="K60" s="21"/>
      <c r="L60" s="21"/>
      <c r="M60" s="21"/>
      <c r="N60" s="21"/>
      <c r="T60"/>
    </row>
    <row r="61" spans="1:20" ht="13.5" thickTop="1" x14ac:dyDescent="0.2">
      <c r="B61" s="20"/>
      <c r="C61" s="20"/>
      <c r="D61" s="20"/>
      <c r="E61" s="20"/>
      <c r="F61" s="20"/>
      <c r="G61" s="20"/>
    </row>
    <row r="62" spans="1:20" x14ac:dyDescent="0.2">
      <c r="B62" s="20"/>
      <c r="C62" s="20"/>
      <c r="D62" s="20"/>
      <c r="E62" s="20"/>
      <c r="F62" s="20"/>
      <c r="G62" s="20"/>
    </row>
  </sheetData>
  <mergeCells count="4">
    <mergeCell ref="A1:G1"/>
    <mergeCell ref="A2:G2"/>
    <mergeCell ref="A3:G3"/>
    <mergeCell ref="A4:G4"/>
  </mergeCells>
  <phoneticPr fontId="3" type="noConversion"/>
  <dataValidations disablePrompts="1" count="1">
    <dataValidation type="textLength" operator="equal" allowBlank="1" showInputMessage="1" showErrorMessage="1" errorTitle="INVALID ENTRY" error="Do not type in this space. Click Cancel." sqref="A14" xr:uid="{90F4D080-4441-471F-BAC5-1D22A8197A6F}">
      <formula1>0</formula1>
    </dataValidation>
  </dataValidations>
  <pageMargins left="0.75" right="0.75" top="1" bottom="1" header="0.5" footer="0.5"/>
  <pageSetup scale="8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4FED-1F6D-4699-9006-3014BB4066F5}">
  <sheetPr codeName="Sheet11"/>
  <dimension ref="A1:AO50"/>
  <sheetViews>
    <sheetView zoomScaleNormal="100" workbookViewId="0">
      <selection activeCell="A2" sqref="A2:S41"/>
    </sheetView>
  </sheetViews>
  <sheetFormatPr defaultRowHeight="12.75" x14ac:dyDescent="0.2"/>
  <cols>
    <col min="1" max="1" width="9.140625" style="1" bestFit="1" customWidth="1"/>
    <col min="2" max="4" width="4" style="1" bestFit="1" customWidth="1"/>
    <col min="5" max="6" width="3" style="1" bestFit="1" customWidth="1"/>
    <col min="7" max="8" width="4" style="1" bestFit="1" customWidth="1"/>
    <col min="9" max="10" width="3" style="1" bestFit="1" customWidth="1"/>
    <col min="11" max="12" width="4" style="1" bestFit="1" customWidth="1"/>
    <col min="13" max="13" width="3" style="1" bestFit="1" customWidth="1"/>
    <col min="14" max="14" width="6" style="1" bestFit="1" customWidth="1"/>
    <col min="15" max="15" width="5" style="1" bestFit="1" customWidth="1"/>
    <col min="16" max="19" width="4" style="1" bestFit="1" customWidth="1"/>
    <col min="20" max="20" width="8.85546875" customWidth="1"/>
    <col min="21" max="21" width="8.5703125" customWidth="1"/>
    <col min="22" max="22" width="4.5703125" customWidth="1"/>
    <col min="23" max="23" width="6.42578125" customWidth="1"/>
    <col min="24" max="24" width="9.5703125" customWidth="1"/>
  </cols>
  <sheetData>
    <row r="1" spans="1:41" x14ac:dyDescent="0.2">
      <c r="A1" t="s">
        <v>156</v>
      </c>
      <c r="B1" t="s">
        <v>165</v>
      </c>
      <c r="C1" t="s">
        <v>174</v>
      </c>
      <c r="D1" t="s">
        <v>175</v>
      </c>
      <c r="E1" t="s">
        <v>168</v>
      </c>
      <c r="F1" t="s">
        <v>172</v>
      </c>
      <c r="G1" t="s">
        <v>176</v>
      </c>
      <c r="H1" t="s">
        <v>177</v>
      </c>
      <c r="I1" t="s">
        <v>173</v>
      </c>
      <c r="J1" t="s">
        <v>178</v>
      </c>
      <c r="K1" t="s">
        <v>179</v>
      </c>
      <c r="L1" t="s">
        <v>180</v>
      </c>
      <c r="M1" t="s">
        <v>181</v>
      </c>
      <c r="N1" t="s">
        <v>182</v>
      </c>
      <c r="O1" t="s">
        <v>167</v>
      </c>
      <c r="P1" t="s">
        <v>183</v>
      </c>
      <c r="Q1" t="s">
        <v>184</v>
      </c>
      <c r="R1" t="s">
        <v>185</v>
      </c>
      <c r="S1" t="s">
        <v>186</v>
      </c>
      <c r="T1" s="1"/>
      <c r="U1" s="1"/>
      <c r="V1" s="22"/>
      <c r="W1" s="1"/>
      <c r="X1" s="22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x14ac:dyDescent="0.2">
      <c r="A2" t="s">
        <v>54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1:41" x14ac:dyDescent="0.2">
      <c r="A3" t="s">
        <v>56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41" x14ac:dyDescent="0.2">
      <c r="A4" t="s">
        <v>55</v>
      </c>
      <c r="B4">
        <v>1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1:41" x14ac:dyDescent="0.2">
      <c r="A5" t="s">
        <v>57</v>
      </c>
      <c r="B5">
        <v>749</v>
      </c>
      <c r="C5">
        <v>2</v>
      </c>
      <c r="D5"/>
      <c r="E5">
        <v>11</v>
      </c>
      <c r="F5"/>
      <c r="G5"/>
      <c r="H5"/>
      <c r="I5"/>
      <c r="J5">
        <v>1</v>
      </c>
      <c r="K5"/>
      <c r="L5"/>
      <c r="M5"/>
      <c r="N5">
        <v>1201</v>
      </c>
      <c r="O5">
        <v>14</v>
      </c>
      <c r="P5">
        <v>3</v>
      </c>
      <c r="Q5"/>
      <c r="R5"/>
      <c r="S5"/>
    </row>
    <row r="6" spans="1:41" x14ac:dyDescent="0.2">
      <c r="A6" t="s">
        <v>58</v>
      </c>
      <c r="B6">
        <v>1</v>
      </c>
      <c r="C6"/>
      <c r="D6"/>
      <c r="E6"/>
      <c r="F6"/>
      <c r="G6"/>
      <c r="H6"/>
      <c r="I6"/>
      <c r="J6"/>
      <c r="K6"/>
      <c r="L6"/>
      <c r="M6"/>
      <c r="N6">
        <v>13767</v>
      </c>
      <c r="O6">
        <v>1088</v>
      </c>
      <c r="P6"/>
      <c r="Q6"/>
      <c r="R6"/>
      <c r="S6"/>
    </row>
    <row r="7" spans="1:41" x14ac:dyDescent="0.2">
      <c r="A7" t="s">
        <v>59</v>
      </c>
      <c r="B7">
        <v>2</v>
      </c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41" x14ac:dyDescent="0.2">
      <c r="A8" t="s">
        <v>61</v>
      </c>
      <c r="B8">
        <v>2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41" x14ac:dyDescent="0.2">
      <c r="A9" t="s">
        <v>60</v>
      </c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41" x14ac:dyDescent="0.2">
      <c r="A10" t="s">
        <v>62</v>
      </c>
      <c r="B10">
        <v>111</v>
      </c>
      <c r="C10"/>
      <c r="D10"/>
      <c r="E10">
        <v>2</v>
      </c>
      <c r="F10"/>
      <c r="G10"/>
      <c r="H10"/>
      <c r="I10"/>
      <c r="J10">
        <v>1</v>
      </c>
      <c r="K10"/>
      <c r="L10"/>
      <c r="M10"/>
      <c r="N10"/>
      <c r="O10"/>
      <c r="P10"/>
      <c r="Q10"/>
      <c r="R10"/>
      <c r="S10"/>
    </row>
    <row r="11" spans="1:41" x14ac:dyDescent="0.2">
      <c r="A11" t="s">
        <v>63</v>
      </c>
      <c r="B11">
        <v>15</v>
      </c>
      <c r="C11"/>
      <c r="D11"/>
      <c r="E11">
        <v>1</v>
      </c>
      <c r="F11"/>
      <c r="G11"/>
      <c r="H11"/>
      <c r="I11"/>
      <c r="J11">
        <v>1</v>
      </c>
      <c r="K11"/>
      <c r="L11"/>
      <c r="M11"/>
      <c r="N11">
        <v>189</v>
      </c>
      <c r="O11"/>
      <c r="P11">
        <v>2</v>
      </c>
      <c r="Q11"/>
      <c r="R11"/>
      <c r="S11"/>
    </row>
    <row r="12" spans="1:41" x14ac:dyDescent="0.2">
      <c r="A12" t="s">
        <v>66</v>
      </c>
      <c r="B12">
        <v>2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41" x14ac:dyDescent="0.2">
      <c r="A13" t="s">
        <v>67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41" x14ac:dyDescent="0.2">
      <c r="A14" t="s">
        <v>74</v>
      </c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 s="1"/>
    </row>
    <row r="15" spans="1:41" x14ac:dyDescent="0.2">
      <c r="A15" t="s">
        <v>73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 s="1"/>
    </row>
    <row r="16" spans="1:41" x14ac:dyDescent="0.2">
      <c r="A16" t="s">
        <v>75</v>
      </c>
      <c r="B16">
        <v>62</v>
      </c>
      <c r="C16"/>
      <c r="D16"/>
      <c r="E16">
        <v>1</v>
      </c>
      <c r="F16"/>
      <c r="G16"/>
      <c r="H16"/>
      <c r="I16"/>
      <c r="J16"/>
      <c r="K16"/>
      <c r="L16"/>
      <c r="M16"/>
      <c r="N16">
        <v>10</v>
      </c>
      <c r="O16"/>
      <c r="P16"/>
      <c r="Q16"/>
      <c r="R16"/>
      <c r="S16"/>
      <c r="T16" s="1"/>
    </row>
    <row r="17" spans="1:20" x14ac:dyDescent="0.2">
      <c r="A17" t="s">
        <v>76</v>
      </c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 s="1"/>
    </row>
    <row r="18" spans="1:20" x14ac:dyDescent="0.2">
      <c r="A18" t="s">
        <v>78</v>
      </c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 s="1"/>
    </row>
    <row r="19" spans="1:20" x14ac:dyDescent="0.2">
      <c r="A19" t="s">
        <v>77</v>
      </c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 s="1"/>
    </row>
    <row r="20" spans="1:20" x14ac:dyDescent="0.2">
      <c r="A20" t="s">
        <v>86</v>
      </c>
      <c r="B20"/>
      <c r="C20"/>
      <c r="D20"/>
      <c r="E20"/>
      <c r="F20"/>
      <c r="G20"/>
      <c r="H20"/>
      <c r="I20"/>
      <c r="J20"/>
      <c r="K20"/>
      <c r="L20"/>
      <c r="M20"/>
      <c r="N20">
        <v>2</v>
      </c>
      <c r="O20"/>
      <c r="P20"/>
      <c r="Q20"/>
      <c r="R20"/>
      <c r="S20"/>
      <c r="T20" s="1"/>
    </row>
    <row r="21" spans="1:20" x14ac:dyDescent="0.2">
      <c r="A21" t="s">
        <v>87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 s="1"/>
    </row>
    <row r="22" spans="1:20" x14ac:dyDescent="0.2">
      <c r="A22" t="s">
        <v>80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 s="1"/>
    </row>
    <row r="23" spans="1:20" x14ac:dyDescent="0.2">
      <c r="A23" t="s">
        <v>82</v>
      </c>
      <c r="B23">
        <v>1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 s="1"/>
    </row>
    <row r="24" spans="1:20" x14ac:dyDescent="0.2">
      <c r="A24" t="s">
        <v>83</v>
      </c>
      <c r="B24">
        <v>83</v>
      </c>
      <c r="C24"/>
      <c r="D24"/>
      <c r="E24"/>
      <c r="F24">
        <v>1</v>
      </c>
      <c r="G24"/>
      <c r="H24"/>
      <c r="I24"/>
      <c r="J24"/>
      <c r="K24"/>
      <c r="L24"/>
      <c r="M24"/>
      <c r="N24">
        <v>2437</v>
      </c>
      <c r="O24">
        <v>102</v>
      </c>
      <c r="P24">
        <v>13</v>
      </c>
      <c r="Q24"/>
      <c r="R24"/>
      <c r="S24"/>
      <c r="T24" s="1"/>
    </row>
    <row r="25" spans="1:20" x14ac:dyDescent="0.2">
      <c r="A25" t="s">
        <v>84</v>
      </c>
      <c r="B25"/>
      <c r="C25"/>
      <c r="D25"/>
      <c r="E25"/>
      <c r="F25"/>
      <c r="G25"/>
      <c r="H25"/>
      <c r="I25"/>
      <c r="J25"/>
      <c r="K25"/>
      <c r="L25"/>
      <c r="M25"/>
      <c r="N25">
        <v>52</v>
      </c>
      <c r="O25">
        <v>1</v>
      </c>
      <c r="P25"/>
      <c r="Q25"/>
      <c r="R25"/>
      <c r="S25"/>
      <c r="T25" s="1"/>
    </row>
    <row r="26" spans="1:20" x14ac:dyDescent="0.2">
      <c r="A26" t="s">
        <v>81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 s="1"/>
    </row>
    <row r="27" spans="1:20" x14ac:dyDescent="0.2">
      <c r="A27" t="s">
        <v>85</v>
      </c>
      <c r="B27"/>
      <c r="C27"/>
      <c r="D27"/>
      <c r="E27"/>
      <c r="F27"/>
      <c r="G27"/>
      <c r="H27"/>
      <c r="I27"/>
      <c r="J27"/>
      <c r="K27"/>
      <c r="L27"/>
      <c r="M27"/>
      <c r="N27">
        <v>11</v>
      </c>
      <c r="O27"/>
      <c r="P27"/>
      <c r="Q27"/>
      <c r="R27"/>
      <c r="S27"/>
      <c r="T27" s="1"/>
    </row>
    <row r="28" spans="1:20" x14ac:dyDescent="0.2">
      <c r="A28" t="s">
        <v>88</v>
      </c>
      <c r="B28"/>
      <c r="C28"/>
      <c r="D28"/>
      <c r="E28"/>
      <c r="F28"/>
      <c r="G28"/>
      <c r="H28"/>
      <c r="I28"/>
      <c r="J28"/>
      <c r="K28"/>
      <c r="L28"/>
      <c r="M28"/>
      <c r="N28">
        <v>45</v>
      </c>
      <c r="O28"/>
      <c r="P28"/>
      <c r="Q28"/>
      <c r="R28"/>
      <c r="S28"/>
      <c r="T28" s="1"/>
    </row>
    <row r="29" spans="1:20" x14ac:dyDescent="0.2">
      <c r="A29" t="s">
        <v>89</v>
      </c>
      <c r="B29"/>
      <c r="C29"/>
      <c r="D29"/>
      <c r="E29"/>
      <c r="F29"/>
      <c r="G29"/>
      <c r="H29"/>
      <c r="I29"/>
      <c r="J29"/>
      <c r="K29"/>
      <c r="L29"/>
      <c r="M29"/>
      <c r="N29">
        <v>7</v>
      </c>
      <c r="O29"/>
      <c r="P29"/>
      <c r="Q29"/>
      <c r="R29"/>
      <c r="S29"/>
      <c r="T29" s="1"/>
    </row>
    <row r="30" spans="1:20" x14ac:dyDescent="0.2">
      <c r="A30" t="s">
        <v>90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 s="1"/>
    </row>
    <row r="31" spans="1:20" x14ac:dyDescent="0.2">
      <c r="A31" t="s">
        <v>91</v>
      </c>
      <c r="B31">
        <v>3</v>
      </c>
      <c r="C31"/>
      <c r="D31"/>
      <c r="E31"/>
      <c r="F31"/>
      <c r="G31"/>
      <c r="H31"/>
      <c r="I31"/>
      <c r="J31"/>
      <c r="K31"/>
      <c r="L31"/>
      <c r="M31"/>
      <c r="N31">
        <v>24</v>
      </c>
      <c r="O31"/>
      <c r="P31"/>
      <c r="Q31"/>
      <c r="R31"/>
      <c r="S31"/>
      <c r="T31" s="1"/>
    </row>
    <row r="32" spans="1:20" x14ac:dyDescent="0.2">
      <c r="A32" t="s">
        <v>92</v>
      </c>
      <c r="B32">
        <v>3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 s="1"/>
    </row>
    <row r="33" spans="1:23" x14ac:dyDescent="0.2">
      <c r="A33" t="s">
        <v>93</v>
      </c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 s="1"/>
    </row>
    <row r="34" spans="1:23" x14ac:dyDescent="0.2">
      <c r="A34" t="s">
        <v>94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23" x14ac:dyDescent="0.2">
      <c r="A35" t="s">
        <v>97</v>
      </c>
      <c r="B35"/>
      <c r="C35"/>
      <c r="D35"/>
      <c r="E35"/>
      <c r="F35"/>
      <c r="G35"/>
      <c r="H35"/>
      <c r="I35"/>
      <c r="J35"/>
      <c r="K35"/>
      <c r="L35"/>
      <c r="M35"/>
      <c r="N35">
        <v>20</v>
      </c>
      <c r="O35"/>
      <c r="P35"/>
      <c r="Q35">
        <v>3</v>
      </c>
      <c r="R35"/>
      <c r="S35"/>
    </row>
    <row r="36" spans="1:23" x14ac:dyDescent="0.2">
      <c r="A36" t="s">
        <v>101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23" x14ac:dyDescent="0.2">
      <c r="A37" t="s">
        <v>100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23" x14ac:dyDescent="0.2">
      <c r="A38" t="s">
        <v>99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23" x14ac:dyDescent="0.2">
      <c r="A39" t="s">
        <v>102</v>
      </c>
      <c r="B39">
        <v>1</v>
      </c>
      <c r="C39"/>
      <c r="D39"/>
      <c r="E39"/>
      <c r="F39"/>
      <c r="G39"/>
      <c r="H39"/>
      <c r="I39"/>
      <c r="J39"/>
      <c r="K39"/>
      <c r="L39"/>
      <c r="M39"/>
      <c r="N39">
        <v>25</v>
      </c>
      <c r="O39"/>
      <c r="P39"/>
      <c r="Q39"/>
      <c r="R39"/>
      <c r="S39"/>
    </row>
    <row r="40" spans="1:23" x14ac:dyDescent="0.2">
      <c r="A40" t="s">
        <v>104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23" x14ac:dyDescent="0.2">
      <c r="A41" t="s">
        <v>103</v>
      </c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23" x14ac:dyDescent="0.2">
      <c r="A42" s="36">
        <v>45930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23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23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23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23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W46" s="36"/>
    </row>
    <row r="47" spans="1:23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23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22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V49" s="36"/>
    </row>
    <row r="50" spans="1:22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A8A3-7FF5-4200-8C3D-F372D39A58AC}">
  <sheetPr codeName="Sheet12">
    <pageSetUpPr fitToPage="1"/>
  </sheetPr>
  <dimension ref="A1:AO59"/>
  <sheetViews>
    <sheetView topLeftCell="A10" workbookViewId="0">
      <selection activeCell="A2" sqref="A2:S54"/>
    </sheetView>
  </sheetViews>
  <sheetFormatPr defaultRowHeight="12.75" x14ac:dyDescent="0.2"/>
  <cols>
    <col min="1" max="1" width="10.140625" style="1" bestFit="1" customWidth="1"/>
    <col min="2" max="2" width="8" style="1" customWidth="1"/>
    <col min="3" max="3" width="8" style="1" bestFit="1" customWidth="1"/>
    <col min="4" max="4" width="5.85546875" style="1" bestFit="1" customWidth="1"/>
    <col min="5" max="5" width="6.85546875" style="1" bestFit="1" customWidth="1"/>
    <col min="6" max="6" width="6" style="1" customWidth="1"/>
    <col min="7" max="7" width="5" style="1" customWidth="1"/>
    <col min="8" max="8" width="4" style="1" customWidth="1"/>
    <col min="9" max="10" width="6" style="1" customWidth="1"/>
    <col min="11" max="11" width="5" style="1" customWidth="1"/>
    <col min="12" max="12" width="9" style="1" bestFit="1" customWidth="1"/>
    <col min="13" max="13" width="7" style="1" bestFit="1" customWidth="1"/>
    <col min="14" max="14" width="9" style="1" customWidth="1"/>
    <col min="15" max="16" width="7" style="1" customWidth="1"/>
    <col min="17" max="17" width="6" style="1" customWidth="1"/>
    <col min="18" max="18" width="7" style="1" customWidth="1"/>
    <col min="19" max="19" width="6" style="1" customWidth="1"/>
    <col min="20" max="20" width="7.42578125" customWidth="1"/>
    <col min="21" max="21" width="3.85546875" customWidth="1"/>
    <col min="22" max="22" width="3.42578125" customWidth="1"/>
    <col min="23" max="23" width="4" customWidth="1"/>
    <col min="24" max="24" width="7.85546875" bestFit="1" customWidth="1"/>
    <col min="25" max="25" width="6.85546875" customWidth="1"/>
    <col min="26" max="26" width="4.85546875" customWidth="1"/>
    <col min="27" max="27" width="5.85546875" bestFit="1" customWidth="1"/>
    <col min="28" max="28" width="9" customWidth="1"/>
    <col min="29" max="29" width="4.85546875" bestFit="1" customWidth="1"/>
    <col min="30" max="31" width="4.85546875" customWidth="1"/>
    <col min="32" max="32" width="4.85546875" bestFit="1" customWidth="1"/>
    <col min="33" max="33" width="3.85546875" customWidth="1"/>
    <col min="34" max="34" width="8.85546875" customWidth="1"/>
    <col min="35" max="35" width="6.85546875" customWidth="1"/>
    <col min="36" max="36" width="8.85546875" bestFit="1" customWidth="1"/>
    <col min="37" max="37" width="6.85546875" bestFit="1" customWidth="1"/>
    <col min="38" max="38" width="5.85546875" customWidth="1"/>
    <col min="39" max="39" width="4.85546875" customWidth="1"/>
  </cols>
  <sheetData>
    <row r="1" spans="1:41" x14ac:dyDescent="0.2">
      <c r="A1" t="s">
        <v>156</v>
      </c>
      <c r="B1" t="s">
        <v>171</v>
      </c>
      <c r="C1" t="s">
        <v>168</v>
      </c>
      <c r="D1" t="s">
        <v>187</v>
      </c>
      <c r="E1" t="s">
        <v>173</v>
      </c>
      <c r="F1" t="s">
        <v>188</v>
      </c>
      <c r="G1" t="s">
        <v>181</v>
      </c>
      <c r="H1" t="s">
        <v>189</v>
      </c>
      <c r="I1" t="s">
        <v>182</v>
      </c>
      <c r="J1" t="s">
        <v>169</v>
      </c>
      <c r="K1" t="s">
        <v>167</v>
      </c>
      <c r="L1" t="s">
        <v>190</v>
      </c>
      <c r="M1" t="s">
        <v>183</v>
      </c>
      <c r="N1" t="s">
        <v>184</v>
      </c>
      <c r="O1" t="s">
        <v>185</v>
      </c>
      <c r="P1" t="s">
        <v>186</v>
      </c>
      <c r="Q1" t="s">
        <v>191</v>
      </c>
      <c r="R1" t="s">
        <v>192</v>
      </c>
      <c r="S1" t="s">
        <v>193</v>
      </c>
      <c r="W1" s="47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x14ac:dyDescent="0.2">
      <c r="A2" t="s">
        <v>54</v>
      </c>
      <c r="B2">
        <v>18176</v>
      </c>
      <c r="C2">
        <v>10155</v>
      </c>
      <c r="D2">
        <v>48</v>
      </c>
      <c r="E2">
        <v>5805</v>
      </c>
      <c r="F2">
        <v>156</v>
      </c>
      <c r="G2">
        <v>58</v>
      </c>
      <c r="H2"/>
      <c r="I2">
        <v>69</v>
      </c>
      <c r="J2">
        <v>22</v>
      </c>
      <c r="K2">
        <v>6</v>
      </c>
      <c r="L2"/>
      <c r="M2"/>
      <c r="N2">
        <v>187401</v>
      </c>
      <c r="O2">
        <v>51818</v>
      </c>
      <c r="P2">
        <v>1814</v>
      </c>
      <c r="Q2">
        <v>863</v>
      </c>
      <c r="R2">
        <v>134</v>
      </c>
      <c r="S2"/>
    </row>
    <row r="3" spans="1:41" x14ac:dyDescent="0.2">
      <c r="A3" t="s">
        <v>53</v>
      </c>
      <c r="B3">
        <v>92808</v>
      </c>
      <c r="C3">
        <v>12185</v>
      </c>
      <c r="D3"/>
      <c r="E3">
        <v>764</v>
      </c>
      <c r="F3">
        <v>278</v>
      </c>
      <c r="G3">
        <v>31</v>
      </c>
      <c r="H3"/>
      <c r="I3">
        <v>3</v>
      </c>
      <c r="J3">
        <v>221</v>
      </c>
      <c r="K3">
        <v>17</v>
      </c>
      <c r="L3"/>
      <c r="M3"/>
      <c r="N3">
        <v>433215</v>
      </c>
      <c r="O3">
        <v>3660</v>
      </c>
      <c r="P3">
        <v>1311</v>
      </c>
      <c r="Q3">
        <v>1</v>
      </c>
      <c r="R3">
        <v>918</v>
      </c>
      <c r="S3"/>
    </row>
    <row r="4" spans="1:41" x14ac:dyDescent="0.2">
      <c r="A4" t="s">
        <v>56</v>
      </c>
      <c r="B4">
        <v>54083</v>
      </c>
      <c r="C4">
        <v>12338</v>
      </c>
      <c r="D4"/>
      <c r="E4">
        <v>1885</v>
      </c>
      <c r="F4">
        <v>18</v>
      </c>
      <c r="G4">
        <v>23</v>
      </c>
      <c r="H4"/>
      <c r="I4">
        <v>2</v>
      </c>
      <c r="J4">
        <v>20</v>
      </c>
      <c r="K4">
        <v>11</v>
      </c>
      <c r="L4"/>
      <c r="M4">
        <v>1</v>
      </c>
      <c r="N4">
        <v>358225</v>
      </c>
      <c r="O4">
        <v>9789</v>
      </c>
      <c r="P4">
        <v>1036</v>
      </c>
      <c r="Q4">
        <v>68</v>
      </c>
      <c r="R4">
        <v>486</v>
      </c>
      <c r="S4">
        <v>24</v>
      </c>
    </row>
    <row r="5" spans="1:41" x14ac:dyDescent="0.2">
      <c r="A5" t="s">
        <v>55</v>
      </c>
      <c r="B5">
        <v>142740</v>
      </c>
      <c r="C5">
        <v>18632</v>
      </c>
      <c r="D5"/>
      <c r="E5">
        <v>5751</v>
      </c>
      <c r="F5">
        <v>433</v>
      </c>
      <c r="G5">
        <v>94</v>
      </c>
      <c r="H5"/>
      <c r="I5">
        <v>71</v>
      </c>
      <c r="J5">
        <v>271</v>
      </c>
      <c r="K5">
        <v>25</v>
      </c>
      <c r="L5"/>
      <c r="M5">
        <v>9</v>
      </c>
      <c r="N5">
        <v>1258649</v>
      </c>
      <c r="O5">
        <v>44416</v>
      </c>
      <c r="P5">
        <v>4546</v>
      </c>
      <c r="Q5">
        <v>637</v>
      </c>
      <c r="R5">
        <v>1852</v>
      </c>
      <c r="S5">
        <v>46</v>
      </c>
    </row>
    <row r="6" spans="1:41" x14ac:dyDescent="0.2">
      <c r="A6" t="s">
        <v>57</v>
      </c>
      <c r="B6">
        <v>1346556</v>
      </c>
      <c r="C6">
        <v>898531</v>
      </c>
      <c r="D6"/>
      <c r="E6">
        <v>35860</v>
      </c>
      <c r="F6">
        <v>4199</v>
      </c>
      <c r="G6">
        <v>1600</v>
      </c>
      <c r="H6"/>
      <c r="I6">
        <v>459</v>
      </c>
      <c r="J6">
        <v>3590</v>
      </c>
      <c r="K6">
        <v>795</v>
      </c>
      <c r="L6"/>
      <c r="M6">
        <v>98</v>
      </c>
      <c r="N6">
        <v>19911445</v>
      </c>
      <c r="O6">
        <v>374311</v>
      </c>
      <c r="P6">
        <v>52307</v>
      </c>
      <c r="Q6">
        <v>5002</v>
      </c>
      <c r="R6">
        <v>60543</v>
      </c>
      <c r="S6">
        <v>1818</v>
      </c>
    </row>
    <row r="7" spans="1:41" x14ac:dyDescent="0.2">
      <c r="A7" t="s">
        <v>58</v>
      </c>
      <c r="B7">
        <v>136126</v>
      </c>
      <c r="C7">
        <v>20021</v>
      </c>
      <c r="D7"/>
      <c r="E7">
        <v>6479</v>
      </c>
      <c r="F7">
        <v>455</v>
      </c>
      <c r="G7">
        <v>102</v>
      </c>
      <c r="H7"/>
      <c r="I7">
        <v>60</v>
      </c>
      <c r="J7">
        <v>553</v>
      </c>
      <c r="K7">
        <v>47</v>
      </c>
      <c r="L7"/>
      <c r="M7">
        <v>3</v>
      </c>
      <c r="N7">
        <v>1545433</v>
      </c>
      <c r="O7">
        <v>74355</v>
      </c>
      <c r="P7">
        <v>6704</v>
      </c>
      <c r="Q7">
        <v>1251</v>
      </c>
      <c r="R7">
        <v>8754</v>
      </c>
      <c r="S7">
        <v>178</v>
      </c>
    </row>
    <row r="8" spans="1:41" x14ac:dyDescent="0.2">
      <c r="A8" t="s">
        <v>59</v>
      </c>
      <c r="B8">
        <v>118819</v>
      </c>
      <c r="C8">
        <v>61602</v>
      </c>
      <c r="D8"/>
      <c r="E8">
        <v>6859</v>
      </c>
      <c r="F8">
        <v>109</v>
      </c>
      <c r="G8">
        <v>25</v>
      </c>
      <c r="H8"/>
      <c r="I8">
        <v>15</v>
      </c>
      <c r="J8">
        <v>97</v>
      </c>
      <c r="K8">
        <v>29</v>
      </c>
      <c r="L8"/>
      <c r="M8">
        <v>3</v>
      </c>
      <c r="N8">
        <v>1397302</v>
      </c>
      <c r="O8">
        <v>70020</v>
      </c>
      <c r="P8">
        <v>1881</v>
      </c>
      <c r="Q8">
        <v>243</v>
      </c>
      <c r="R8">
        <v>1336</v>
      </c>
      <c r="S8">
        <v>18</v>
      </c>
    </row>
    <row r="9" spans="1:41" x14ac:dyDescent="0.2">
      <c r="A9" t="s">
        <v>61</v>
      </c>
      <c r="B9">
        <v>32180</v>
      </c>
      <c r="C9">
        <v>2341</v>
      </c>
      <c r="D9"/>
      <c r="E9">
        <v>9972</v>
      </c>
      <c r="F9">
        <v>1504</v>
      </c>
      <c r="G9">
        <v>243</v>
      </c>
      <c r="H9"/>
      <c r="I9">
        <v>737</v>
      </c>
      <c r="J9">
        <v>17</v>
      </c>
      <c r="K9">
        <v>4</v>
      </c>
      <c r="L9"/>
      <c r="M9">
        <v>4</v>
      </c>
      <c r="N9">
        <v>365753</v>
      </c>
      <c r="O9">
        <v>101712</v>
      </c>
      <c r="P9">
        <v>29558</v>
      </c>
      <c r="Q9">
        <v>11077</v>
      </c>
      <c r="R9">
        <v>286</v>
      </c>
      <c r="S9">
        <v>29</v>
      </c>
    </row>
    <row r="10" spans="1:41" x14ac:dyDescent="0.2">
      <c r="A10" t="s">
        <v>60</v>
      </c>
      <c r="B10">
        <v>23237</v>
      </c>
      <c r="C10">
        <v>7076</v>
      </c>
      <c r="D10"/>
      <c r="E10">
        <v>3132</v>
      </c>
      <c r="F10">
        <v>118</v>
      </c>
      <c r="G10">
        <v>10</v>
      </c>
      <c r="H10"/>
      <c r="I10">
        <v>51</v>
      </c>
      <c r="J10">
        <v>104</v>
      </c>
      <c r="K10">
        <v>11</v>
      </c>
      <c r="L10"/>
      <c r="M10">
        <v>12</v>
      </c>
      <c r="N10">
        <v>274289</v>
      </c>
      <c r="O10">
        <v>29570</v>
      </c>
      <c r="P10">
        <v>549</v>
      </c>
      <c r="Q10">
        <v>280</v>
      </c>
      <c r="R10">
        <v>282</v>
      </c>
      <c r="S10">
        <v>26</v>
      </c>
    </row>
    <row r="11" spans="1:41" x14ac:dyDescent="0.2">
      <c r="A11" t="s">
        <v>62</v>
      </c>
      <c r="B11">
        <v>277990</v>
      </c>
      <c r="C11">
        <v>34429</v>
      </c>
      <c r="D11"/>
      <c r="E11">
        <v>5717</v>
      </c>
      <c r="F11">
        <v>861</v>
      </c>
      <c r="G11">
        <v>81</v>
      </c>
      <c r="H11"/>
      <c r="I11">
        <v>28</v>
      </c>
      <c r="J11">
        <v>1255</v>
      </c>
      <c r="K11">
        <v>54</v>
      </c>
      <c r="L11"/>
      <c r="M11">
        <v>31</v>
      </c>
      <c r="N11">
        <v>1592191</v>
      </c>
      <c r="O11">
        <v>25490</v>
      </c>
      <c r="P11">
        <v>4101</v>
      </c>
      <c r="Q11">
        <v>114</v>
      </c>
      <c r="R11">
        <v>3769</v>
      </c>
      <c r="S11">
        <v>19</v>
      </c>
    </row>
    <row r="12" spans="1:41" x14ac:dyDescent="0.2">
      <c r="A12" t="s">
        <v>63</v>
      </c>
      <c r="B12">
        <v>221239</v>
      </c>
      <c r="C12">
        <v>45013</v>
      </c>
      <c r="D12"/>
      <c r="E12">
        <v>4811</v>
      </c>
      <c r="F12">
        <v>1616</v>
      </c>
      <c r="G12">
        <v>94</v>
      </c>
      <c r="H12"/>
      <c r="I12">
        <v>64</v>
      </c>
      <c r="J12">
        <v>819</v>
      </c>
      <c r="K12">
        <v>23</v>
      </c>
      <c r="L12"/>
      <c r="M12">
        <v>15</v>
      </c>
      <c r="N12">
        <v>1435251</v>
      </c>
      <c r="O12">
        <v>26664</v>
      </c>
      <c r="P12">
        <v>8472</v>
      </c>
      <c r="Q12">
        <v>265</v>
      </c>
      <c r="R12">
        <v>3807</v>
      </c>
      <c r="S12">
        <v>34</v>
      </c>
    </row>
    <row r="13" spans="1:41" x14ac:dyDescent="0.2">
      <c r="A13" t="s">
        <v>64</v>
      </c>
      <c r="B13">
        <v>26380</v>
      </c>
      <c r="C13">
        <v>26733</v>
      </c>
      <c r="D13"/>
      <c r="E13">
        <v>2019</v>
      </c>
      <c r="F13">
        <v>51</v>
      </c>
      <c r="G13">
        <v>41</v>
      </c>
      <c r="H13"/>
      <c r="I13">
        <v>13</v>
      </c>
      <c r="J13">
        <v>302</v>
      </c>
      <c r="K13">
        <v>26</v>
      </c>
      <c r="L13"/>
      <c r="M13">
        <v>3</v>
      </c>
      <c r="N13">
        <v>289069</v>
      </c>
      <c r="O13">
        <v>18177</v>
      </c>
      <c r="P13">
        <v>1995</v>
      </c>
      <c r="Q13">
        <v>1096</v>
      </c>
      <c r="R13">
        <v>2499</v>
      </c>
      <c r="S13">
        <v>249</v>
      </c>
    </row>
    <row r="14" spans="1:41" x14ac:dyDescent="0.2">
      <c r="A14" t="s">
        <v>68</v>
      </c>
      <c r="B14">
        <v>77061</v>
      </c>
      <c r="C14">
        <v>49555</v>
      </c>
      <c r="D14"/>
      <c r="E14">
        <v>7595</v>
      </c>
      <c r="F14">
        <v>106</v>
      </c>
      <c r="G14">
        <v>27</v>
      </c>
      <c r="H14"/>
      <c r="I14">
        <v>6</v>
      </c>
      <c r="J14">
        <v>56</v>
      </c>
      <c r="K14">
        <v>9</v>
      </c>
      <c r="L14"/>
      <c r="M14">
        <v>2</v>
      </c>
      <c r="N14">
        <v>664334</v>
      </c>
      <c r="O14">
        <v>18733</v>
      </c>
      <c r="P14">
        <v>738</v>
      </c>
      <c r="Q14">
        <v>30</v>
      </c>
      <c r="R14">
        <v>314</v>
      </c>
      <c r="S14">
        <v>4</v>
      </c>
    </row>
    <row r="15" spans="1:41" x14ac:dyDescent="0.2">
      <c r="A15" t="s">
        <v>65</v>
      </c>
      <c r="B15">
        <v>42367</v>
      </c>
      <c r="C15">
        <v>8844</v>
      </c>
      <c r="D15"/>
      <c r="E15">
        <v>1895</v>
      </c>
      <c r="F15">
        <v>270</v>
      </c>
      <c r="G15">
        <v>103</v>
      </c>
      <c r="H15"/>
      <c r="I15">
        <v>69</v>
      </c>
      <c r="J15">
        <v>34</v>
      </c>
      <c r="K15">
        <v>8</v>
      </c>
      <c r="L15"/>
      <c r="M15"/>
      <c r="N15">
        <v>329942</v>
      </c>
      <c r="O15">
        <v>14191</v>
      </c>
      <c r="P15">
        <v>3474</v>
      </c>
      <c r="Q15">
        <v>620</v>
      </c>
      <c r="R15">
        <v>347</v>
      </c>
      <c r="S15">
        <v>5</v>
      </c>
    </row>
    <row r="16" spans="1:41" x14ac:dyDescent="0.2">
      <c r="A16" t="s">
        <v>66</v>
      </c>
      <c r="B16">
        <v>384569</v>
      </c>
      <c r="C16">
        <v>167361</v>
      </c>
      <c r="D16"/>
      <c r="E16">
        <v>10043</v>
      </c>
      <c r="F16">
        <v>801</v>
      </c>
      <c r="G16">
        <v>144</v>
      </c>
      <c r="H16"/>
      <c r="I16">
        <v>19</v>
      </c>
      <c r="J16">
        <v>288</v>
      </c>
      <c r="K16">
        <v>40</v>
      </c>
      <c r="L16"/>
      <c r="M16">
        <v>2</v>
      </c>
      <c r="N16">
        <v>5308291</v>
      </c>
      <c r="O16">
        <v>102173</v>
      </c>
      <c r="P16">
        <v>15599</v>
      </c>
      <c r="Q16">
        <v>322</v>
      </c>
      <c r="R16">
        <v>5489</v>
      </c>
      <c r="S16">
        <v>47</v>
      </c>
    </row>
    <row r="17" spans="1:19" x14ac:dyDescent="0.2">
      <c r="A17" t="s">
        <v>67</v>
      </c>
      <c r="B17">
        <v>124837</v>
      </c>
      <c r="C17">
        <v>32692</v>
      </c>
      <c r="D17"/>
      <c r="E17">
        <v>4031</v>
      </c>
      <c r="F17">
        <v>195</v>
      </c>
      <c r="G17">
        <v>22</v>
      </c>
      <c r="H17"/>
      <c r="I17">
        <v>7</v>
      </c>
      <c r="J17">
        <v>162</v>
      </c>
      <c r="K17">
        <v>11</v>
      </c>
      <c r="L17"/>
      <c r="M17">
        <v>6</v>
      </c>
      <c r="N17">
        <v>1156195</v>
      </c>
      <c r="O17">
        <v>31497</v>
      </c>
      <c r="P17">
        <v>1254</v>
      </c>
      <c r="Q17">
        <v>45</v>
      </c>
      <c r="R17">
        <v>880</v>
      </c>
      <c r="S17">
        <v>21</v>
      </c>
    </row>
    <row r="18" spans="1:19" x14ac:dyDescent="0.2">
      <c r="A18" t="s">
        <v>69</v>
      </c>
      <c r="B18">
        <v>47707</v>
      </c>
      <c r="C18">
        <v>13720</v>
      </c>
      <c r="D18"/>
      <c r="E18">
        <v>5915</v>
      </c>
      <c r="F18">
        <v>58</v>
      </c>
      <c r="G18">
        <v>8</v>
      </c>
      <c r="H18"/>
      <c r="I18">
        <v>18</v>
      </c>
      <c r="J18">
        <v>67</v>
      </c>
      <c r="K18">
        <v>5</v>
      </c>
      <c r="L18"/>
      <c r="M18">
        <v>21</v>
      </c>
      <c r="N18">
        <v>392581</v>
      </c>
      <c r="O18">
        <v>31203</v>
      </c>
      <c r="P18">
        <v>885</v>
      </c>
      <c r="Q18">
        <v>114</v>
      </c>
      <c r="R18">
        <v>663</v>
      </c>
      <c r="S18">
        <v>146</v>
      </c>
    </row>
    <row r="19" spans="1:19" x14ac:dyDescent="0.2">
      <c r="A19" t="s">
        <v>70</v>
      </c>
      <c r="B19">
        <v>84385</v>
      </c>
      <c r="C19">
        <v>61367</v>
      </c>
      <c r="D19"/>
      <c r="E19">
        <v>2020</v>
      </c>
      <c r="F19"/>
      <c r="G19">
        <v>97</v>
      </c>
      <c r="H19"/>
      <c r="I19">
        <v>15</v>
      </c>
      <c r="J19">
        <v>52</v>
      </c>
      <c r="K19">
        <v>253</v>
      </c>
      <c r="L19"/>
      <c r="M19">
        <v>9</v>
      </c>
      <c r="N19">
        <v>536337</v>
      </c>
      <c r="O19">
        <v>12524</v>
      </c>
      <c r="P19">
        <v>1440</v>
      </c>
      <c r="Q19">
        <v>166</v>
      </c>
      <c r="R19">
        <v>1643</v>
      </c>
      <c r="S19">
        <v>212</v>
      </c>
    </row>
    <row r="20" spans="1:19" x14ac:dyDescent="0.2">
      <c r="A20" t="s">
        <v>71</v>
      </c>
      <c r="B20">
        <v>68483</v>
      </c>
      <c r="C20">
        <v>8596</v>
      </c>
      <c r="D20"/>
      <c r="E20">
        <v>2352</v>
      </c>
      <c r="F20">
        <v>115</v>
      </c>
      <c r="G20">
        <v>24</v>
      </c>
      <c r="H20"/>
      <c r="I20">
        <v>2</v>
      </c>
      <c r="J20">
        <v>56</v>
      </c>
      <c r="K20">
        <v>5</v>
      </c>
      <c r="L20"/>
      <c r="M20">
        <v>1</v>
      </c>
      <c r="N20">
        <v>488481</v>
      </c>
      <c r="O20">
        <v>14445</v>
      </c>
      <c r="P20">
        <v>1239</v>
      </c>
      <c r="Q20">
        <v>83</v>
      </c>
      <c r="R20">
        <v>299</v>
      </c>
      <c r="S20">
        <v>59</v>
      </c>
    </row>
    <row r="21" spans="1:19" x14ac:dyDescent="0.2">
      <c r="A21" t="s">
        <v>74</v>
      </c>
      <c r="B21">
        <v>249658</v>
      </c>
      <c r="C21">
        <v>67172</v>
      </c>
      <c r="D21"/>
      <c r="E21">
        <v>13135</v>
      </c>
      <c r="F21">
        <v>259</v>
      </c>
      <c r="G21">
        <v>40</v>
      </c>
      <c r="H21"/>
      <c r="I21">
        <v>39</v>
      </c>
      <c r="J21">
        <v>209</v>
      </c>
      <c r="K21">
        <v>23</v>
      </c>
      <c r="L21"/>
      <c r="M21">
        <v>36</v>
      </c>
      <c r="N21">
        <v>3569587</v>
      </c>
      <c r="O21">
        <v>136985</v>
      </c>
      <c r="P21">
        <v>4902</v>
      </c>
      <c r="Q21">
        <v>406</v>
      </c>
      <c r="R21">
        <v>2968</v>
      </c>
      <c r="S21">
        <v>406</v>
      </c>
    </row>
    <row r="22" spans="1:19" x14ac:dyDescent="0.2">
      <c r="A22" t="s">
        <v>73</v>
      </c>
      <c r="B22">
        <v>114182</v>
      </c>
      <c r="C22">
        <v>24225</v>
      </c>
      <c r="D22"/>
      <c r="E22">
        <v>4974</v>
      </c>
      <c r="F22">
        <v>2144</v>
      </c>
      <c r="G22">
        <v>84</v>
      </c>
      <c r="H22"/>
      <c r="I22">
        <v>164</v>
      </c>
      <c r="J22">
        <v>447</v>
      </c>
      <c r="K22">
        <v>13</v>
      </c>
      <c r="L22"/>
      <c r="M22">
        <v>10</v>
      </c>
      <c r="N22">
        <v>1286238</v>
      </c>
      <c r="O22">
        <v>13377</v>
      </c>
      <c r="P22">
        <v>13650</v>
      </c>
      <c r="Q22">
        <v>201</v>
      </c>
      <c r="R22">
        <v>3622</v>
      </c>
      <c r="S22">
        <v>32</v>
      </c>
    </row>
    <row r="23" spans="1:19" x14ac:dyDescent="0.2">
      <c r="A23" t="s">
        <v>72</v>
      </c>
      <c r="B23">
        <v>25187</v>
      </c>
      <c r="C23">
        <v>7493</v>
      </c>
      <c r="D23"/>
      <c r="E23">
        <v>1556</v>
      </c>
      <c r="F23">
        <v>65</v>
      </c>
      <c r="G23">
        <v>17</v>
      </c>
      <c r="H23"/>
      <c r="I23">
        <v>18</v>
      </c>
      <c r="J23">
        <v>24</v>
      </c>
      <c r="K23">
        <v>3</v>
      </c>
      <c r="L23"/>
      <c r="M23">
        <v>2</v>
      </c>
      <c r="N23">
        <v>318460</v>
      </c>
      <c r="O23">
        <v>19863</v>
      </c>
      <c r="P23">
        <v>1079</v>
      </c>
      <c r="Q23">
        <v>369</v>
      </c>
      <c r="R23">
        <v>399</v>
      </c>
      <c r="S23">
        <v>46</v>
      </c>
    </row>
    <row r="24" spans="1:19" x14ac:dyDescent="0.2">
      <c r="A24" t="s">
        <v>75</v>
      </c>
      <c r="B24">
        <v>321979</v>
      </c>
      <c r="C24">
        <v>115494</v>
      </c>
      <c r="D24"/>
      <c r="E24">
        <v>5477</v>
      </c>
      <c r="F24">
        <v>471</v>
      </c>
      <c r="G24">
        <v>42</v>
      </c>
      <c r="H24"/>
      <c r="I24">
        <v>22</v>
      </c>
      <c r="J24">
        <v>245</v>
      </c>
      <c r="K24">
        <v>8</v>
      </c>
      <c r="L24"/>
      <c r="M24">
        <v>5</v>
      </c>
      <c r="N24">
        <v>3051636</v>
      </c>
      <c r="O24">
        <v>39100</v>
      </c>
      <c r="P24">
        <v>5029</v>
      </c>
      <c r="Q24">
        <v>242</v>
      </c>
      <c r="R24">
        <v>1687</v>
      </c>
      <c r="S24">
        <v>62</v>
      </c>
    </row>
    <row r="25" spans="1:19" x14ac:dyDescent="0.2">
      <c r="A25" t="s">
        <v>76</v>
      </c>
      <c r="B25">
        <v>175874</v>
      </c>
      <c r="C25">
        <v>93039</v>
      </c>
      <c r="D25"/>
      <c r="E25">
        <v>10906</v>
      </c>
      <c r="F25">
        <v>330</v>
      </c>
      <c r="G25">
        <v>66</v>
      </c>
      <c r="H25"/>
      <c r="I25">
        <v>12</v>
      </c>
      <c r="J25">
        <v>197</v>
      </c>
      <c r="K25">
        <v>19</v>
      </c>
      <c r="L25"/>
      <c r="M25">
        <v>6</v>
      </c>
      <c r="N25">
        <v>2923362</v>
      </c>
      <c r="O25">
        <v>128766</v>
      </c>
      <c r="P25">
        <v>3332</v>
      </c>
      <c r="Q25">
        <v>173</v>
      </c>
      <c r="R25">
        <v>2444</v>
      </c>
      <c r="S25">
        <v>72</v>
      </c>
    </row>
    <row r="26" spans="1:19" x14ac:dyDescent="0.2">
      <c r="A26" t="s">
        <v>78</v>
      </c>
      <c r="B26">
        <v>128044</v>
      </c>
      <c r="C26">
        <v>49765</v>
      </c>
      <c r="D26"/>
      <c r="E26">
        <v>1886</v>
      </c>
      <c r="F26">
        <v>294</v>
      </c>
      <c r="G26">
        <v>54</v>
      </c>
      <c r="H26"/>
      <c r="I26">
        <v>21</v>
      </c>
      <c r="J26">
        <v>149</v>
      </c>
      <c r="K26">
        <v>9</v>
      </c>
      <c r="L26"/>
      <c r="M26">
        <v>4</v>
      </c>
      <c r="N26">
        <v>958996</v>
      </c>
      <c r="O26">
        <v>21250</v>
      </c>
      <c r="P26">
        <v>2620</v>
      </c>
      <c r="Q26">
        <v>142</v>
      </c>
      <c r="R26">
        <v>1026</v>
      </c>
      <c r="S26">
        <v>35</v>
      </c>
    </row>
    <row r="27" spans="1:19" x14ac:dyDescent="0.2">
      <c r="A27" t="s">
        <v>77</v>
      </c>
      <c r="B27">
        <v>40072</v>
      </c>
      <c r="C27">
        <v>10506</v>
      </c>
      <c r="D27"/>
      <c r="E27">
        <v>1658</v>
      </c>
      <c r="F27">
        <v>154</v>
      </c>
      <c r="G27">
        <v>28</v>
      </c>
      <c r="H27"/>
      <c r="I27">
        <v>16</v>
      </c>
      <c r="J27">
        <v>48</v>
      </c>
      <c r="K27">
        <v>11</v>
      </c>
      <c r="L27"/>
      <c r="M27"/>
      <c r="N27">
        <v>316261</v>
      </c>
      <c r="O27">
        <v>14252</v>
      </c>
      <c r="P27">
        <v>1926</v>
      </c>
      <c r="Q27">
        <v>217</v>
      </c>
      <c r="R27">
        <v>598</v>
      </c>
      <c r="S27">
        <v>17</v>
      </c>
    </row>
    <row r="28" spans="1:19" x14ac:dyDescent="0.2">
      <c r="A28" t="s">
        <v>79</v>
      </c>
      <c r="B28">
        <v>28047</v>
      </c>
      <c r="C28">
        <v>4084</v>
      </c>
      <c r="D28"/>
      <c r="E28">
        <v>1645</v>
      </c>
      <c r="F28">
        <v>570</v>
      </c>
      <c r="G28">
        <v>170</v>
      </c>
      <c r="H28"/>
      <c r="I28">
        <v>73</v>
      </c>
      <c r="J28">
        <v>51</v>
      </c>
      <c r="K28"/>
      <c r="L28"/>
      <c r="M28"/>
      <c r="N28">
        <v>339231</v>
      </c>
      <c r="O28">
        <v>13765</v>
      </c>
      <c r="P28">
        <v>7782</v>
      </c>
      <c r="Q28">
        <v>919</v>
      </c>
      <c r="R28">
        <v>599</v>
      </c>
      <c r="S28"/>
    </row>
    <row r="29" spans="1:19" x14ac:dyDescent="0.2">
      <c r="A29" t="s">
        <v>86</v>
      </c>
      <c r="B29">
        <v>190462</v>
      </c>
      <c r="C29">
        <v>16837</v>
      </c>
      <c r="D29"/>
      <c r="E29">
        <v>5207</v>
      </c>
      <c r="F29">
        <v>380</v>
      </c>
      <c r="G29">
        <v>27</v>
      </c>
      <c r="H29"/>
      <c r="I29">
        <v>37</v>
      </c>
      <c r="J29">
        <v>760</v>
      </c>
      <c r="K29">
        <v>41</v>
      </c>
      <c r="L29"/>
      <c r="M29">
        <v>15</v>
      </c>
      <c r="N29">
        <v>1306244</v>
      </c>
      <c r="O29">
        <v>30761</v>
      </c>
      <c r="P29">
        <v>2672</v>
      </c>
      <c r="Q29">
        <v>183</v>
      </c>
      <c r="R29">
        <v>5041</v>
      </c>
      <c r="S29">
        <v>90</v>
      </c>
    </row>
    <row r="30" spans="1:19" x14ac:dyDescent="0.2">
      <c r="A30" t="s">
        <v>87</v>
      </c>
      <c r="B30">
        <v>18221</v>
      </c>
      <c r="C30">
        <v>8402</v>
      </c>
      <c r="D30"/>
      <c r="E30">
        <v>2889</v>
      </c>
      <c r="F30">
        <v>198</v>
      </c>
      <c r="G30">
        <v>144</v>
      </c>
      <c r="H30"/>
      <c r="I30">
        <v>6</v>
      </c>
      <c r="J30">
        <v>37</v>
      </c>
      <c r="K30">
        <v>4</v>
      </c>
      <c r="L30"/>
      <c r="M30"/>
      <c r="N30">
        <v>181749</v>
      </c>
      <c r="O30">
        <v>21665</v>
      </c>
      <c r="P30">
        <v>2232</v>
      </c>
      <c r="Q30">
        <v>65</v>
      </c>
      <c r="R30">
        <v>134</v>
      </c>
      <c r="S30"/>
    </row>
    <row r="31" spans="1:19" x14ac:dyDescent="0.2">
      <c r="A31" t="s">
        <v>80</v>
      </c>
      <c r="B31">
        <v>30085</v>
      </c>
      <c r="C31">
        <v>12436</v>
      </c>
      <c r="D31"/>
      <c r="E31">
        <v>2994</v>
      </c>
      <c r="F31">
        <v>23</v>
      </c>
      <c r="G31">
        <v>9</v>
      </c>
      <c r="H31"/>
      <c r="I31">
        <v>6</v>
      </c>
      <c r="J31">
        <v>10</v>
      </c>
      <c r="K31">
        <v>2</v>
      </c>
      <c r="L31"/>
      <c r="M31">
        <v>1</v>
      </c>
      <c r="N31">
        <v>272336</v>
      </c>
      <c r="O31">
        <v>20855</v>
      </c>
      <c r="P31">
        <v>457</v>
      </c>
      <c r="Q31">
        <v>152</v>
      </c>
      <c r="R31">
        <v>253</v>
      </c>
      <c r="S31">
        <v>31</v>
      </c>
    </row>
    <row r="32" spans="1:19" x14ac:dyDescent="0.2">
      <c r="A32" t="s">
        <v>82</v>
      </c>
      <c r="B32">
        <v>15513</v>
      </c>
      <c r="C32">
        <v>7663</v>
      </c>
      <c r="D32"/>
      <c r="E32">
        <v>1278</v>
      </c>
      <c r="F32">
        <v>10</v>
      </c>
      <c r="G32"/>
      <c r="H32"/>
      <c r="I32">
        <v>1</v>
      </c>
      <c r="J32">
        <v>3</v>
      </c>
      <c r="K32">
        <v>2</v>
      </c>
      <c r="L32"/>
      <c r="M32"/>
      <c r="N32">
        <v>157218</v>
      </c>
      <c r="O32">
        <v>12639</v>
      </c>
      <c r="P32">
        <v>236</v>
      </c>
      <c r="Q32">
        <v>18</v>
      </c>
      <c r="R32">
        <v>104</v>
      </c>
      <c r="S32">
        <v>18</v>
      </c>
    </row>
    <row r="33" spans="1:19" x14ac:dyDescent="0.2">
      <c r="A33" t="s">
        <v>83</v>
      </c>
      <c r="B33">
        <v>376511</v>
      </c>
      <c r="C33">
        <v>164877</v>
      </c>
      <c r="D33"/>
      <c r="E33">
        <v>12692</v>
      </c>
      <c r="F33">
        <v>892</v>
      </c>
      <c r="G33">
        <v>139</v>
      </c>
      <c r="H33"/>
      <c r="I33">
        <v>47</v>
      </c>
      <c r="J33">
        <v>784</v>
      </c>
      <c r="K33">
        <v>109</v>
      </c>
      <c r="L33"/>
      <c r="M33">
        <v>11</v>
      </c>
      <c r="N33">
        <v>5532040</v>
      </c>
      <c r="O33">
        <v>138567</v>
      </c>
      <c r="P33">
        <v>11284</v>
      </c>
      <c r="Q33">
        <v>594</v>
      </c>
      <c r="R33">
        <v>11723</v>
      </c>
      <c r="S33">
        <v>188</v>
      </c>
    </row>
    <row r="34" spans="1:19" x14ac:dyDescent="0.2">
      <c r="A34" t="s">
        <v>84</v>
      </c>
      <c r="B34">
        <v>39040</v>
      </c>
      <c r="C34">
        <v>7359</v>
      </c>
      <c r="D34"/>
      <c r="E34">
        <v>1703</v>
      </c>
      <c r="F34">
        <v>254</v>
      </c>
      <c r="G34">
        <v>62</v>
      </c>
      <c r="H34"/>
      <c r="I34">
        <v>42</v>
      </c>
      <c r="J34">
        <v>97</v>
      </c>
      <c r="K34">
        <v>10</v>
      </c>
      <c r="L34"/>
      <c r="M34">
        <v>3</v>
      </c>
      <c r="N34">
        <v>497817</v>
      </c>
      <c r="O34">
        <v>42056</v>
      </c>
      <c r="P34">
        <v>4496</v>
      </c>
      <c r="Q34">
        <v>990</v>
      </c>
      <c r="R34">
        <v>1159</v>
      </c>
      <c r="S34">
        <v>112</v>
      </c>
    </row>
    <row r="35" spans="1:19" x14ac:dyDescent="0.2">
      <c r="A35" t="s">
        <v>81</v>
      </c>
      <c r="B35">
        <v>104439</v>
      </c>
      <c r="C35">
        <v>29599</v>
      </c>
      <c r="D35"/>
      <c r="E35">
        <v>2721</v>
      </c>
      <c r="F35">
        <v>173</v>
      </c>
      <c r="G35">
        <v>39</v>
      </c>
      <c r="H35"/>
      <c r="I35">
        <v>12</v>
      </c>
      <c r="J35">
        <v>120</v>
      </c>
      <c r="K35">
        <v>11</v>
      </c>
      <c r="L35"/>
      <c r="M35">
        <v>2</v>
      </c>
      <c r="N35">
        <v>1286186</v>
      </c>
      <c r="O35">
        <v>26653</v>
      </c>
      <c r="P35">
        <v>3146</v>
      </c>
      <c r="Q35">
        <v>166</v>
      </c>
      <c r="R35">
        <v>2915</v>
      </c>
      <c r="S35">
        <v>56</v>
      </c>
    </row>
    <row r="36" spans="1:19" x14ac:dyDescent="0.2">
      <c r="A36" t="s">
        <v>85</v>
      </c>
      <c r="B36">
        <v>537729</v>
      </c>
      <c r="C36">
        <v>294397</v>
      </c>
      <c r="D36"/>
      <c r="E36">
        <v>14348</v>
      </c>
      <c r="F36">
        <v>942</v>
      </c>
      <c r="G36">
        <v>194</v>
      </c>
      <c r="H36"/>
      <c r="I36">
        <v>56</v>
      </c>
      <c r="J36">
        <v>594</v>
      </c>
      <c r="K36">
        <v>89</v>
      </c>
      <c r="L36"/>
      <c r="M36">
        <v>12</v>
      </c>
      <c r="N36">
        <v>8277270</v>
      </c>
      <c r="O36">
        <v>186808</v>
      </c>
      <c r="P36">
        <v>14014</v>
      </c>
      <c r="Q36">
        <v>709</v>
      </c>
      <c r="R36">
        <v>9293</v>
      </c>
      <c r="S36">
        <v>231</v>
      </c>
    </row>
    <row r="37" spans="1:19" x14ac:dyDescent="0.2">
      <c r="A37" t="s">
        <v>88</v>
      </c>
      <c r="B37">
        <v>231641</v>
      </c>
      <c r="C37">
        <v>81850</v>
      </c>
      <c r="D37"/>
      <c r="E37">
        <v>4667</v>
      </c>
      <c r="F37">
        <v>383</v>
      </c>
      <c r="G37">
        <v>51</v>
      </c>
      <c r="H37"/>
      <c r="I37">
        <v>14</v>
      </c>
      <c r="J37">
        <v>385</v>
      </c>
      <c r="K37">
        <v>26</v>
      </c>
      <c r="L37"/>
      <c r="M37">
        <v>8</v>
      </c>
      <c r="N37">
        <v>2655325</v>
      </c>
      <c r="O37">
        <v>37939</v>
      </c>
      <c r="P37">
        <v>4101</v>
      </c>
      <c r="Q37">
        <v>90</v>
      </c>
      <c r="R37">
        <v>3972</v>
      </c>
      <c r="S37">
        <v>119</v>
      </c>
    </row>
    <row r="38" spans="1:19" x14ac:dyDescent="0.2">
      <c r="A38" t="s">
        <v>89</v>
      </c>
      <c r="B38">
        <v>66214</v>
      </c>
      <c r="C38">
        <v>8494</v>
      </c>
      <c r="D38"/>
      <c r="E38">
        <v>2254</v>
      </c>
      <c r="F38">
        <v>321</v>
      </c>
      <c r="G38">
        <v>19</v>
      </c>
      <c r="H38"/>
      <c r="I38">
        <v>39</v>
      </c>
      <c r="J38">
        <v>296</v>
      </c>
      <c r="K38">
        <v>14</v>
      </c>
      <c r="L38"/>
      <c r="M38">
        <v>6</v>
      </c>
      <c r="N38">
        <v>545907</v>
      </c>
      <c r="O38">
        <v>14052</v>
      </c>
      <c r="P38">
        <v>1707</v>
      </c>
      <c r="Q38">
        <v>92</v>
      </c>
      <c r="R38">
        <v>1767</v>
      </c>
      <c r="S38">
        <v>60</v>
      </c>
    </row>
    <row r="39" spans="1:19" x14ac:dyDescent="0.2">
      <c r="A39" t="s">
        <v>90</v>
      </c>
      <c r="B39">
        <v>150848</v>
      </c>
      <c r="C39">
        <v>83304</v>
      </c>
      <c r="D39"/>
      <c r="E39">
        <v>7269</v>
      </c>
      <c r="F39">
        <v>568</v>
      </c>
      <c r="G39">
        <v>371</v>
      </c>
      <c r="H39"/>
      <c r="I39">
        <v>137</v>
      </c>
      <c r="J39">
        <v>148</v>
      </c>
      <c r="K39">
        <v>34</v>
      </c>
      <c r="L39"/>
      <c r="M39">
        <v>2</v>
      </c>
      <c r="N39">
        <v>1748182</v>
      </c>
      <c r="O39">
        <v>60012</v>
      </c>
      <c r="P39">
        <v>12767</v>
      </c>
      <c r="Q39">
        <v>1953</v>
      </c>
      <c r="R39">
        <v>1972</v>
      </c>
      <c r="S39">
        <v>30</v>
      </c>
    </row>
    <row r="40" spans="1:19" x14ac:dyDescent="0.2">
      <c r="A40" t="s">
        <v>91</v>
      </c>
      <c r="B40">
        <v>389071</v>
      </c>
      <c r="C40">
        <v>198642</v>
      </c>
      <c r="D40"/>
      <c r="E40">
        <v>10266</v>
      </c>
      <c r="F40">
        <v>544</v>
      </c>
      <c r="G40">
        <v>187</v>
      </c>
      <c r="H40"/>
      <c r="I40">
        <v>36</v>
      </c>
      <c r="J40">
        <v>381</v>
      </c>
      <c r="K40">
        <v>76</v>
      </c>
      <c r="L40"/>
      <c r="M40">
        <v>1</v>
      </c>
      <c r="N40">
        <v>4981574</v>
      </c>
      <c r="O40">
        <v>98035</v>
      </c>
      <c r="P40">
        <v>11932</v>
      </c>
      <c r="Q40">
        <v>490</v>
      </c>
      <c r="R40">
        <v>5943</v>
      </c>
      <c r="S40">
        <v>67</v>
      </c>
    </row>
    <row r="41" spans="1:19" x14ac:dyDescent="0.2">
      <c r="A41" t="s">
        <v>92</v>
      </c>
      <c r="B41">
        <v>58948</v>
      </c>
      <c r="C41">
        <v>10139</v>
      </c>
      <c r="D41"/>
      <c r="E41">
        <v>39</v>
      </c>
      <c r="F41">
        <v>237</v>
      </c>
      <c r="G41">
        <v>77</v>
      </c>
      <c r="H41"/>
      <c r="I41">
        <v>2</v>
      </c>
      <c r="J41">
        <v>164</v>
      </c>
      <c r="K41">
        <v>3</v>
      </c>
      <c r="L41"/>
      <c r="M41"/>
      <c r="N41">
        <v>824589</v>
      </c>
      <c r="O41">
        <v>1013</v>
      </c>
      <c r="P41">
        <v>6165</v>
      </c>
      <c r="Q41">
        <v>6</v>
      </c>
      <c r="R41">
        <v>2215</v>
      </c>
      <c r="S41"/>
    </row>
    <row r="42" spans="1:19" x14ac:dyDescent="0.2">
      <c r="A42" t="s">
        <v>93</v>
      </c>
      <c r="B42">
        <v>38257</v>
      </c>
      <c r="C42">
        <v>20611</v>
      </c>
      <c r="D42"/>
      <c r="E42">
        <v>457</v>
      </c>
      <c r="F42">
        <v>100</v>
      </c>
      <c r="G42">
        <v>15</v>
      </c>
      <c r="H42"/>
      <c r="I42"/>
      <c r="J42">
        <v>51</v>
      </c>
      <c r="K42">
        <v>5</v>
      </c>
      <c r="L42"/>
      <c r="M42"/>
      <c r="N42">
        <v>559769</v>
      </c>
      <c r="O42">
        <v>15620</v>
      </c>
      <c r="P42">
        <v>1345</v>
      </c>
      <c r="Q42">
        <v>50</v>
      </c>
      <c r="R42">
        <v>898</v>
      </c>
      <c r="S42">
        <v>22</v>
      </c>
    </row>
    <row r="43" spans="1:19" x14ac:dyDescent="0.2">
      <c r="A43" t="s">
        <v>94</v>
      </c>
      <c r="B43">
        <v>101650</v>
      </c>
      <c r="C43">
        <v>18756</v>
      </c>
      <c r="D43"/>
      <c r="E43">
        <v>3372</v>
      </c>
      <c r="F43">
        <v>169</v>
      </c>
      <c r="G43">
        <v>13</v>
      </c>
      <c r="H43"/>
      <c r="I43">
        <v>23</v>
      </c>
      <c r="J43">
        <v>242</v>
      </c>
      <c r="K43">
        <v>8</v>
      </c>
      <c r="L43"/>
      <c r="M43">
        <v>11</v>
      </c>
      <c r="N43">
        <v>752017</v>
      </c>
      <c r="O43">
        <v>22842</v>
      </c>
      <c r="P43">
        <v>1503</v>
      </c>
      <c r="Q43">
        <v>206</v>
      </c>
      <c r="R43">
        <v>1990</v>
      </c>
      <c r="S43">
        <v>85</v>
      </c>
    </row>
    <row r="44" spans="1:19" x14ac:dyDescent="0.2">
      <c r="A44" t="s">
        <v>95</v>
      </c>
      <c r="B44">
        <v>8993</v>
      </c>
      <c r="C44">
        <v>2059</v>
      </c>
      <c r="D44"/>
      <c r="E44">
        <v>1085</v>
      </c>
      <c r="F44">
        <v>126</v>
      </c>
      <c r="G44">
        <v>100</v>
      </c>
      <c r="H44"/>
      <c r="I44">
        <v>25</v>
      </c>
      <c r="J44">
        <v>14</v>
      </c>
      <c r="K44">
        <v>1</v>
      </c>
      <c r="L44"/>
      <c r="M44"/>
      <c r="N44">
        <v>83636</v>
      </c>
      <c r="O44">
        <v>10003</v>
      </c>
      <c r="P44">
        <v>1903</v>
      </c>
      <c r="Q44">
        <v>236</v>
      </c>
      <c r="R44">
        <v>42</v>
      </c>
      <c r="S44">
        <v>7</v>
      </c>
    </row>
    <row r="45" spans="1:19" x14ac:dyDescent="0.2">
      <c r="A45" t="s">
        <v>96</v>
      </c>
      <c r="B45">
        <v>135440</v>
      </c>
      <c r="C45">
        <v>26066</v>
      </c>
      <c r="D45"/>
      <c r="E45">
        <v>4395</v>
      </c>
      <c r="F45">
        <v>343</v>
      </c>
      <c r="G45">
        <v>60</v>
      </c>
      <c r="H45"/>
      <c r="I45">
        <v>17</v>
      </c>
      <c r="J45">
        <v>311</v>
      </c>
      <c r="K45">
        <v>25</v>
      </c>
      <c r="L45"/>
      <c r="M45">
        <v>3</v>
      </c>
      <c r="N45">
        <v>847816</v>
      </c>
      <c r="O45">
        <v>22685</v>
      </c>
      <c r="P45">
        <v>2383</v>
      </c>
      <c r="Q45">
        <v>127</v>
      </c>
      <c r="R45">
        <v>1765</v>
      </c>
      <c r="S45">
        <v>16</v>
      </c>
    </row>
    <row r="46" spans="1:19" x14ac:dyDescent="0.2">
      <c r="A46" t="s">
        <v>97</v>
      </c>
      <c r="B46">
        <v>728943</v>
      </c>
      <c r="C46">
        <v>121310</v>
      </c>
      <c r="D46"/>
      <c r="E46">
        <v>16886</v>
      </c>
      <c r="F46">
        <v>2579</v>
      </c>
      <c r="G46">
        <v>242</v>
      </c>
      <c r="H46"/>
      <c r="I46">
        <v>118</v>
      </c>
      <c r="J46">
        <v>3877</v>
      </c>
      <c r="K46">
        <v>154</v>
      </c>
      <c r="L46"/>
      <c r="M46">
        <v>49</v>
      </c>
      <c r="N46">
        <v>7737530</v>
      </c>
      <c r="O46">
        <v>212848</v>
      </c>
      <c r="P46">
        <v>24205</v>
      </c>
      <c r="Q46">
        <v>1397</v>
      </c>
      <c r="R46">
        <v>43397</v>
      </c>
      <c r="S46">
        <v>690</v>
      </c>
    </row>
    <row r="47" spans="1:19" x14ac:dyDescent="0.2">
      <c r="A47" t="s">
        <v>98</v>
      </c>
      <c r="B47">
        <v>66062</v>
      </c>
      <c r="C47">
        <v>12397</v>
      </c>
      <c r="D47"/>
      <c r="E47">
        <v>1934</v>
      </c>
      <c r="F47">
        <v>806</v>
      </c>
      <c r="G47">
        <v>114</v>
      </c>
      <c r="H47"/>
      <c r="I47">
        <v>66</v>
      </c>
      <c r="J47">
        <v>115</v>
      </c>
      <c r="K47">
        <v>7</v>
      </c>
      <c r="L47"/>
      <c r="M47">
        <v>2</v>
      </c>
      <c r="N47">
        <v>692745</v>
      </c>
      <c r="O47">
        <v>17433</v>
      </c>
      <c r="P47">
        <v>5553</v>
      </c>
      <c r="Q47">
        <v>424</v>
      </c>
      <c r="R47">
        <v>957</v>
      </c>
      <c r="S47"/>
    </row>
    <row r="48" spans="1:19" x14ac:dyDescent="0.2">
      <c r="A48" t="s">
        <v>101</v>
      </c>
      <c r="B48">
        <v>118802</v>
      </c>
      <c r="C48">
        <v>23469</v>
      </c>
      <c r="D48"/>
      <c r="E48">
        <v>10386</v>
      </c>
      <c r="F48">
        <v>571</v>
      </c>
      <c r="G48">
        <v>82</v>
      </c>
      <c r="H48"/>
      <c r="I48">
        <v>97</v>
      </c>
      <c r="J48">
        <v>455</v>
      </c>
      <c r="K48">
        <v>33</v>
      </c>
      <c r="L48"/>
      <c r="M48">
        <v>13</v>
      </c>
      <c r="N48">
        <v>1058610</v>
      </c>
      <c r="O48">
        <v>84696</v>
      </c>
      <c r="P48">
        <v>8429</v>
      </c>
      <c r="Q48">
        <v>1890</v>
      </c>
      <c r="R48">
        <v>4523</v>
      </c>
      <c r="S48">
        <v>180</v>
      </c>
    </row>
    <row r="49" spans="1:23" s="41" customFormat="1" x14ac:dyDescent="0.2">
      <c r="A49" t="s">
        <v>100</v>
      </c>
      <c r="B49">
        <v>1589</v>
      </c>
      <c r="C49">
        <v>105</v>
      </c>
      <c r="D49"/>
      <c r="E49">
        <v>31</v>
      </c>
      <c r="F49">
        <v>17</v>
      </c>
      <c r="G49"/>
      <c r="H49"/>
      <c r="I49">
        <v>3</v>
      </c>
      <c r="J49">
        <v>1</v>
      </c>
      <c r="K49"/>
      <c r="L49"/>
      <c r="M49">
        <v>1</v>
      </c>
      <c r="N49">
        <v>14569</v>
      </c>
      <c r="O49">
        <v>307</v>
      </c>
      <c r="P49">
        <v>197</v>
      </c>
      <c r="Q49">
        <v>8</v>
      </c>
      <c r="R49"/>
      <c r="S49"/>
    </row>
    <row r="50" spans="1:23" x14ac:dyDescent="0.2">
      <c r="A50" t="s">
        <v>99</v>
      </c>
      <c r="B50">
        <v>12736</v>
      </c>
      <c r="C50">
        <v>7199</v>
      </c>
      <c r="D50"/>
      <c r="E50">
        <v>1528</v>
      </c>
      <c r="F50">
        <v>1</v>
      </c>
      <c r="G50">
        <v>2</v>
      </c>
      <c r="H50"/>
      <c r="I50">
        <v>1</v>
      </c>
      <c r="J50">
        <v>1</v>
      </c>
      <c r="K50"/>
      <c r="L50"/>
      <c r="M50"/>
      <c r="N50">
        <v>140532</v>
      </c>
      <c r="O50">
        <v>13571</v>
      </c>
      <c r="P50">
        <v>5</v>
      </c>
      <c r="Q50"/>
      <c r="R50"/>
      <c r="S50"/>
    </row>
    <row r="51" spans="1:23" x14ac:dyDescent="0.2">
      <c r="A51" t="s">
        <v>102</v>
      </c>
      <c r="B51">
        <v>250010</v>
      </c>
      <c r="C51">
        <v>142298</v>
      </c>
      <c r="D51"/>
      <c r="E51">
        <v>19850</v>
      </c>
      <c r="F51">
        <v>1226</v>
      </c>
      <c r="G51">
        <v>354</v>
      </c>
      <c r="H51"/>
      <c r="I51">
        <v>220</v>
      </c>
      <c r="J51">
        <v>1532</v>
      </c>
      <c r="K51">
        <v>280</v>
      </c>
      <c r="L51"/>
      <c r="M51">
        <v>52</v>
      </c>
      <c r="N51">
        <v>3314571</v>
      </c>
      <c r="O51">
        <v>155853</v>
      </c>
      <c r="P51">
        <v>22307</v>
      </c>
      <c r="Q51">
        <v>3202</v>
      </c>
      <c r="R51">
        <v>21838</v>
      </c>
      <c r="S51">
        <v>939</v>
      </c>
    </row>
    <row r="52" spans="1:23" x14ac:dyDescent="0.2">
      <c r="A52" t="s">
        <v>104</v>
      </c>
      <c r="B52">
        <v>116263</v>
      </c>
      <c r="C52">
        <v>99992</v>
      </c>
      <c r="D52"/>
      <c r="E52">
        <v>6088</v>
      </c>
      <c r="F52">
        <v>289</v>
      </c>
      <c r="G52">
        <v>3</v>
      </c>
      <c r="H52"/>
      <c r="I52">
        <v>27</v>
      </c>
      <c r="J52">
        <v>111</v>
      </c>
      <c r="K52">
        <v>4</v>
      </c>
      <c r="L52"/>
      <c r="M52"/>
      <c r="N52">
        <v>1313118</v>
      </c>
      <c r="O52">
        <v>64289</v>
      </c>
      <c r="P52">
        <v>2163</v>
      </c>
      <c r="Q52">
        <v>183</v>
      </c>
      <c r="R52">
        <v>847</v>
      </c>
      <c r="S52">
        <v>4</v>
      </c>
    </row>
    <row r="53" spans="1:23" x14ac:dyDescent="0.2">
      <c r="A53" t="s">
        <v>103</v>
      </c>
      <c r="B53">
        <v>34051</v>
      </c>
      <c r="C53">
        <v>9320</v>
      </c>
      <c r="D53"/>
      <c r="E53">
        <v>5790</v>
      </c>
      <c r="F53">
        <v>75</v>
      </c>
      <c r="G53">
        <v>14</v>
      </c>
      <c r="H53"/>
      <c r="I53">
        <v>11</v>
      </c>
      <c r="J53">
        <v>65</v>
      </c>
      <c r="K53">
        <v>7</v>
      </c>
      <c r="L53"/>
      <c r="M53">
        <v>7</v>
      </c>
      <c r="N53">
        <v>377395</v>
      </c>
      <c r="O53">
        <v>46421</v>
      </c>
      <c r="P53">
        <v>1552</v>
      </c>
      <c r="Q53">
        <v>215</v>
      </c>
      <c r="R53">
        <v>788</v>
      </c>
      <c r="S53">
        <v>52</v>
      </c>
    </row>
    <row r="54" spans="1:23" x14ac:dyDescent="0.2">
      <c r="A54" t="s">
        <v>105</v>
      </c>
      <c r="B54">
        <v>11251</v>
      </c>
      <c r="C54">
        <v>4176</v>
      </c>
      <c r="D54"/>
      <c r="E54">
        <v>2891</v>
      </c>
      <c r="F54">
        <v>115</v>
      </c>
      <c r="G54">
        <v>42</v>
      </c>
      <c r="H54"/>
      <c r="I54">
        <v>150</v>
      </c>
      <c r="J54">
        <v>15</v>
      </c>
      <c r="K54"/>
      <c r="L54"/>
      <c r="M54">
        <v>1</v>
      </c>
      <c r="N54">
        <v>98470</v>
      </c>
      <c r="O54">
        <v>19008</v>
      </c>
      <c r="P54">
        <v>1238</v>
      </c>
      <c r="Q54">
        <v>1150</v>
      </c>
      <c r="R54">
        <v>108</v>
      </c>
      <c r="S54">
        <v>8</v>
      </c>
    </row>
    <row r="55" spans="1:23" x14ac:dyDescent="0.2">
      <c r="A55" s="36">
        <v>45930</v>
      </c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W55" s="36"/>
    </row>
    <row r="56" spans="1:23" x14ac:dyDescent="0.2">
      <c r="A56" s="34"/>
    </row>
    <row r="59" spans="1:23" x14ac:dyDescent="0.2">
      <c r="A59" s="34"/>
    </row>
  </sheetData>
  <phoneticPr fontId="3" type="noConversion"/>
  <pageMargins left="0.75" right="0.75" top="1" bottom="1" header="0.5" footer="0.5"/>
  <pageSetup scale="88" fitToWidth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D2FC-134F-4CD5-81B2-0A0FF21A729E}">
  <sheetPr codeName="Sheet13"/>
  <dimension ref="A1:M32"/>
  <sheetViews>
    <sheetView workbookViewId="0">
      <selection activeCell="A2" sqref="A2:D31"/>
    </sheetView>
  </sheetViews>
  <sheetFormatPr defaultRowHeight="12.75" x14ac:dyDescent="0.2"/>
  <cols>
    <col min="1" max="1" width="9.85546875" style="1" bestFit="1" customWidth="1"/>
    <col min="2" max="3" width="6" style="1" customWidth="1"/>
    <col min="4" max="4" width="7" style="1" customWidth="1"/>
    <col min="8" max="8" width="10.140625" bestFit="1" customWidth="1"/>
    <col min="10" max="12" width="3.85546875" customWidth="1"/>
    <col min="13" max="13" width="4.42578125" customWidth="1"/>
    <col min="14" max="14" width="5.85546875" customWidth="1"/>
    <col min="15" max="15" width="6.85546875" customWidth="1"/>
  </cols>
  <sheetData>
    <row r="1" spans="1:4" x14ac:dyDescent="0.2">
      <c r="A1" t="s">
        <v>156</v>
      </c>
      <c r="B1" t="s">
        <v>165</v>
      </c>
      <c r="C1" t="s">
        <v>171</v>
      </c>
      <c r="D1" t="s">
        <v>168</v>
      </c>
    </row>
    <row r="2" spans="1:4" x14ac:dyDescent="0.2">
      <c r="A2" t="s">
        <v>56</v>
      </c>
      <c r="B2">
        <v>1328</v>
      </c>
      <c r="C2">
        <v>1276</v>
      </c>
      <c r="D2">
        <v>11612</v>
      </c>
    </row>
    <row r="3" spans="1:4" x14ac:dyDescent="0.2">
      <c r="A3" t="s">
        <v>55</v>
      </c>
      <c r="B3">
        <v>1120</v>
      </c>
      <c r="C3">
        <v>49</v>
      </c>
      <c r="D3">
        <v>10006</v>
      </c>
    </row>
    <row r="4" spans="1:4" x14ac:dyDescent="0.2">
      <c r="A4" t="s">
        <v>57</v>
      </c>
      <c r="B4">
        <v>11738</v>
      </c>
      <c r="C4">
        <v>19421</v>
      </c>
      <c r="D4">
        <v>227334</v>
      </c>
    </row>
    <row r="5" spans="1:4" x14ac:dyDescent="0.2">
      <c r="A5" t="s">
        <v>58</v>
      </c>
      <c r="B5">
        <v>1175</v>
      </c>
      <c r="C5">
        <v>75</v>
      </c>
      <c r="D5">
        <v>12789</v>
      </c>
    </row>
    <row r="6" spans="1:4" x14ac:dyDescent="0.2">
      <c r="A6" t="s">
        <v>59</v>
      </c>
      <c r="B6">
        <v>1795</v>
      </c>
      <c r="C6">
        <v>327</v>
      </c>
      <c r="D6">
        <v>27891</v>
      </c>
    </row>
    <row r="7" spans="1:4" x14ac:dyDescent="0.2">
      <c r="A7" t="s">
        <v>61</v>
      </c>
      <c r="B7"/>
      <c r="C7"/>
      <c r="D7"/>
    </row>
    <row r="8" spans="1:4" x14ac:dyDescent="0.2">
      <c r="A8" t="s">
        <v>60</v>
      </c>
      <c r="B8"/>
      <c r="C8"/>
      <c r="D8"/>
    </row>
    <row r="9" spans="1:4" x14ac:dyDescent="0.2">
      <c r="A9" t="s">
        <v>62</v>
      </c>
      <c r="B9">
        <v>184</v>
      </c>
      <c r="C9">
        <v>10</v>
      </c>
      <c r="D9">
        <v>1481</v>
      </c>
    </row>
    <row r="10" spans="1:4" x14ac:dyDescent="0.2">
      <c r="A10" t="s">
        <v>68</v>
      </c>
      <c r="B10">
        <v>646</v>
      </c>
      <c r="C10">
        <v>53</v>
      </c>
      <c r="D10">
        <v>11212</v>
      </c>
    </row>
    <row r="11" spans="1:4" x14ac:dyDescent="0.2">
      <c r="A11" t="s">
        <v>69</v>
      </c>
      <c r="B11">
        <v>1798</v>
      </c>
      <c r="C11">
        <v>1687</v>
      </c>
      <c r="D11">
        <v>94344</v>
      </c>
    </row>
    <row r="12" spans="1:4" x14ac:dyDescent="0.2">
      <c r="A12" t="s">
        <v>70</v>
      </c>
      <c r="B12">
        <v>1402</v>
      </c>
      <c r="C12">
        <v>68</v>
      </c>
      <c r="D12">
        <v>4927</v>
      </c>
    </row>
    <row r="13" spans="1:4" x14ac:dyDescent="0.2">
      <c r="A13" t="s">
        <v>74</v>
      </c>
      <c r="B13">
        <v>449</v>
      </c>
      <c r="C13">
        <v>41</v>
      </c>
      <c r="D13">
        <v>12842</v>
      </c>
    </row>
    <row r="14" spans="1:4" x14ac:dyDescent="0.2">
      <c r="A14" t="s">
        <v>73</v>
      </c>
      <c r="B14">
        <v>87</v>
      </c>
      <c r="C14"/>
      <c r="D14">
        <v>1014</v>
      </c>
    </row>
    <row r="15" spans="1:4" x14ac:dyDescent="0.2">
      <c r="A15" t="s">
        <v>72</v>
      </c>
      <c r="B15">
        <v>322</v>
      </c>
      <c r="C15">
        <v>153</v>
      </c>
      <c r="D15">
        <v>3549</v>
      </c>
    </row>
    <row r="16" spans="1:4" x14ac:dyDescent="0.2">
      <c r="A16" t="s">
        <v>75</v>
      </c>
      <c r="B16">
        <v>6252</v>
      </c>
      <c r="C16"/>
      <c r="D16">
        <v>16160</v>
      </c>
    </row>
    <row r="17" spans="1:13" x14ac:dyDescent="0.2">
      <c r="A17" t="s">
        <v>76</v>
      </c>
      <c r="B17">
        <v>2645</v>
      </c>
      <c r="C17">
        <v>1385</v>
      </c>
      <c r="D17">
        <v>58191</v>
      </c>
    </row>
    <row r="18" spans="1:13" x14ac:dyDescent="0.2">
      <c r="A18" t="s">
        <v>78</v>
      </c>
      <c r="B18">
        <v>10194</v>
      </c>
      <c r="C18"/>
      <c r="D18">
        <v>61328</v>
      </c>
    </row>
    <row r="19" spans="1:13" x14ac:dyDescent="0.2">
      <c r="A19" t="s">
        <v>80</v>
      </c>
      <c r="B19">
        <v>238</v>
      </c>
      <c r="C19">
        <v>67</v>
      </c>
      <c r="D19">
        <v>2531</v>
      </c>
    </row>
    <row r="20" spans="1:13" x14ac:dyDescent="0.2">
      <c r="A20" t="s">
        <v>82</v>
      </c>
      <c r="B20">
        <v>290</v>
      </c>
      <c r="C20">
        <v>46</v>
      </c>
      <c r="D20">
        <v>2351</v>
      </c>
    </row>
    <row r="21" spans="1:13" x14ac:dyDescent="0.2">
      <c r="A21" t="s">
        <v>83</v>
      </c>
      <c r="B21">
        <v>36</v>
      </c>
      <c r="C21"/>
      <c r="D21">
        <v>636</v>
      </c>
    </row>
    <row r="22" spans="1:13" x14ac:dyDescent="0.2">
      <c r="A22" t="s">
        <v>85</v>
      </c>
      <c r="B22">
        <v>6049</v>
      </c>
      <c r="C22">
        <v>3</v>
      </c>
      <c r="D22">
        <v>66853</v>
      </c>
    </row>
    <row r="23" spans="1:13" x14ac:dyDescent="0.2">
      <c r="A23" t="s">
        <v>88</v>
      </c>
      <c r="B23">
        <v>3685</v>
      </c>
      <c r="C23">
        <v>5722</v>
      </c>
      <c r="D23">
        <v>62205</v>
      </c>
    </row>
    <row r="24" spans="1:13" x14ac:dyDescent="0.2">
      <c r="A24" t="s">
        <v>90</v>
      </c>
      <c r="B24">
        <v>5942</v>
      </c>
      <c r="C24">
        <v>4743</v>
      </c>
      <c r="D24">
        <v>66478</v>
      </c>
    </row>
    <row r="25" spans="1:13" x14ac:dyDescent="0.2">
      <c r="A25" t="s">
        <v>91</v>
      </c>
      <c r="B25">
        <v>561</v>
      </c>
      <c r="C25">
        <v>21</v>
      </c>
      <c r="D25">
        <v>5275</v>
      </c>
    </row>
    <row r="26" spans="1:13" x14ac:dyDescent="0.2">
      <c r="A26" t="s">
        <v>93</v>
      </c>
      <c r="B26">
        <v>1011</v>
      </c>
      <c r="C26">
        <v>208</v>
      </c>
      <c r="D26">
        <v>20466</v>
      </c>
    </row>
    <row r="27" spans="1:13" x14ac:dyDescent="0.2">
      <c r="A27" t="s">
        <v>96</v>
      </c>
      <c r="B27">
        <v>3</v>
      </c>
      <c r="C27"/>
      <c r="D27">
        <v>65</v>
      </c>
    </row>
    <row r="28" spans="1:13" x14ac:dyDescent="0.2">
      <c r="A28" t="s">
        <v>97</v>
      </c>
      <c r="B28">
        <v>6166</v>
      </c>
      <c r="C28">
        <v>501</v>
      </c>
      <c r="D28">
        <v>66625</v>
      </c>
    </row>
    <row r="29" spans="1:13" x14ac:dyDescent="0.2">
      <c r="A29" t="s">
        <v>102</v>
      </c>
      <c r="B29">
        <v>12668</v>
      </c>
      <c r="C29">
        <v>23976</v>
      </c>
      <c r="D29">
        <v>101520</v>
      </c>
      <c r="M29" s="36"/>
    </row>
    <row r="30" spans="1:13" x14ac:dyDescent="0.2">
      <c r="A30" t="s">
        <v>104</v>
      </c>
      <c r="B30">
        <v>469</v>
      </c>
      <c r="C30">
        <v>885</v>
      </c>
      <c r="D30">
        <v>5266</v>
      </c>
    </row>
    <row r="31" spans="1:13" x14ac:dyDescent="0.2">
      <c r="A31" t="s">
        <v>105</v>
      </c>
      <c r="B31">
        <v>64</v>
      </c>
      <c r="C31"/>
      <c r="D31">
        <v>493</v>
      </c>
    </row>
    <row r="32" spans="1:13" x14ac:dyDescent="0.2">
      <c r="A32" s="36">
        <v>45930</v>
      </c>
      <c r="B32"/>
      <c r="C32"/>
      <c r="D32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F505A-E01D-42A4-8053-2A4BB2445FBE}">
  <sheetPr codeName="Sheet14"/>
  <dimension ref="A1:M16"/>
  <sheetViews>
    <sheetView workbookViewId="0">
      <selection activeCell="A3" sqref="A3:E14"/>
    </sheetView>
  </sheetViews>
  <sheetFormatPr defaultRowHeight="12.75" x14ac:dyDescent="0.2"/>
  <cols>
    <col min="1" max="1" width="9.85546875" style="1" bestFit="1" customWidth="1"/>
    <col min="2" max="2" width="5.85546875" style="1" bestFit="1" customWidth="1"/>
    <col min="3" max="3" width="7.5703125" style="1" customWidth="1"/>
    <col min="4" max="4" width="5.85546875" style="1" bestFit="1" customWidth="1"/>
    <col min="5" max="5" width="5" style="1" bestFit="1" customWidth="1"/>
    <col min="9" max="9" width="10.140625" bestFit="1" customWidth="1"/>
    <col min="11" max="11" width="8.85546875" bestFit="1" customWidth="1"/>
    <col min="12" max="12" width="4.85546875" customWidth="1"/>
    <col min="13" max="13" width="4.140625" customWidth="1"/>
    <col min="14" max="14" width="5.85546875" customWidth="1"/>
    <col min="15" max="15" width="5.85546875" bestFit="1" customWidth="1"/>
  </cols>
  <sheetData>
    <row r="1" spans="1:13" x14ac:dyDescent="0.2">
      <c r="A1" t="s">
        <v>194</v>
      </c>
      <c r="B1"/>
      <c r="C1"/>
      <c r="D1"/>
      <c r="E1"/>
      <c r="I1" s="18"/>
    </row>
    <row r="2" spans="1:13" x14ac:dyDescent="0.2">
      <c r="A2" t="s">
        <v>156</v>
      </c>
      <c r="B2" t="s">
        <v>165</v>
      </c>
      <c r="C2" t="s">
        <v>168</v>
      </c>
      <c r="D2" t="s">
        <v>170</v>
      </c>
      <c r="E2" t="s">
        <v>178</v>
      </c>
    </row>
    <row r="3" spans="1:13" x14ac:dyDescent="0.2">
      <c r="A3" t="s">
        <v>54</v>
      </c>
      <c r="B3"/>
      <c r="C3"/>
      <c r="D3"/>
      <c r="E3"/>
    </row>
    <row r="4" spans="1:13" x14ac:dyDescent="0.2">
      <c r="A4" t="s">
        <v>57</v>
      </c>
      <c r="B4">
        <v>2301</v>
      </c>
      <c r="C4">
        <v>40921</v>
      </c>
      <c r="D4">
        <v>387</v>
      </c>
      <c r="E4"/>
    </row>
    <row r="5" spans="1:13" x14ac:dyDescent="0.2">
      <c r="A5" t="s">
        <v>69</v>
      </c>
      <c r="B5"/>
      <c r="C5"/>
      <c r="D5"/>
      <c r="E5"/>
    </row>
    <row r="6" spans="1:13" x14ac:dyDescent="0.2">
      <c r="A6" t="s">
        <v>71</v>
      </c>
      <c r="B6"/>
      <c r="C6">
        <v>181</v>
      </c>
      <c r="D6">
        <v>3</v>
      </c>
      <c r="E6"/>
    </row>
    <row r="7" spans="1:13" x14ac:dyDescent="0.2">
      <c r="A7" t="s">
        <v>74</v>
      </c>
      <c r="B7">
        <v>374</v>
      </c>
      <c r="C7">
        <v>8818</v>
      </c>
      <c r="D7">
        <v>20</v>
      </c>
      <c r="E7">
        <v>26</v>
      </c>
    </row>
    <row r="8" spans="1:13" x14ac:dyDescent="0.2">
      <c r="A8" t="s">
        <v>72</v>
      </c>
      <c r="B8">
        <v>211</v>
      </c>
      <c r="C8">
        <v>1566</v>
      </c>
      <c r="D8">
        <v>17</v>
      </c>
      <c r="E8">
        <v>3</v>
      </c>
    </row>
    <row r="9" spans="1:13" x14ac:dyDescent="0.2">
      <c r="A9" t="s">
        <v>76</v>
      </c>
      <c r="B9">
        <v>1</v>
      </c>
      <c r="C9">
        <v>6</v>
      </c>
      <c r="D9"/>
      <c r="E9"/>
    </row>
    <row r="10" spans="1:13" x14ac:dyDescent="0.2">
      <c r="A10" t="s">
        <v>80</v>
      </c>
      <c r="B10">
        <v>9</v>
      </c>
      <c r="C10">
        <v>204</v>
      </c>
      <c r="D10"/>
      <c r="E10"/>
    </row>
    <row r="11" spans="1:13" x14ac:dyDescent="0.2">
      <c r="A11" t="s">
        <v>83</v>
      </c>
      <c r="B11">
        <v>1035</v>
      </c>
      <c r="C11">
        <v>27122</v>
      </c>
      <c r="D11">
        <v>63</v>
      </c>
      <c r="E11">
        <v>63</v>
      </c>
    </row>
    <row r="12" spans="1:13" x14ac:dyDescent="0.2">
      <c r="A12" t="s">
        <v>90</v>
      </c>
      <c r="B12">
        <v>2640</v>
      </c>
      <c r="C12">
        <v>59616</v>
      </c>
      <c r="D12"/>
      <c r="E12">
        <v>8</v>
      </c>
    </row>
    <row r="13" spans="1:13" x14ac:dyDescent="0.2">
      <c r="A13" t="s">
        <v>97</v>
      </c>
      <c r="B13"/>
      <c r="C13"/>
      <c r="D13"/>
      <c r="E13"/>
      <c r="M13" s="36"/>
    </row>
    <row r="14" spans="1:13" x14ac:dyDescent="0.2">
      <c r="A14" t="s">
        <v>102</v>
      </c>
      <c r="B14">
        <v>4306</v>
      </c>
      <c r="C14">
        <v>16580</v>
      </c>
      <c r="D14">
        <v>9338</v>
      </c>
      <c r="E14">
        <v>429</v>
      </c>
    </row>
    <row r="15" spans="1:13" x14ac:dyDescent="0.2">
      <c r="A15" s="36">
        <v>45930</v>
      </c>
      <c r="B15"/>
      <c r="C15"/>
      <c r="D15"/>
      <c r="E15"/>
      <c r="K15" s="36"/>
    </row>
    <row r="16" spans="1:13" x14ac:dyDescent="0.2">
      <c r="A16" s="34"/>
      <c r="K16" s="36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BBD7-40DA-43D6-BDFF-009E51BED0B0}">
  <dimension ref="A1:A53"/>
  <sheetViews>
    <sheetView workbookViewId="0">
      <selection activeCell="A3" sqref="A3"/>
    </sheetView>
  </sheetViews>
  <sheetFormatPr defaultRowHeight="12.75" x14ac:dyDescent="0.2"/>
  <sheetData>
    <row r="1" spans="1:1" x14ac:dyDescent="0.2">
      <c r="A1" t="s">
        <v>54</v>
      </c>
    </row>
    <row r="2" spans="1:1" x14ac:dyDescent="0.2">
      <c r="A2" t="s">
        <v>53</v>
      </c>
    </row>
    <row r="3" spans="1:1" x14ac:dyDescent="0.2">
      <c r="A3" t="s">
        <v>56</v>
      </c>
    </row>
    <row r="4" spans="1:1" x14ac:dyDescent="0.2">
      <c r="A4" t="s">
        <v>55</v>
      </c>
    </row>
    <row r="5" spans="1:1" x14ac:dyDescent="0.2">
      <c r="A5" t="s">
        <v>57</v>
      </c>
    </row>
    <row r="6" spans="1:1" x14ac:dyDescent="0.2">
      <c r="A6" t="s">
        <v>58</v>
      </c>
    </row>
    <row r="7" spans="1:1" x14ac:dyDescent="0.2">
      <c r="A7" t="s">
        <v>59</v>
      </c>
    </row>
    <row r="8" spans="1:1" x14ac:dyDescent="0.2">
      <c r="A8" t="s">
        <v>61</v>
      </c>
    </row>
    <row r="9" spans="1:1" x14ac:dyDescent="0.2">
      <c r="A9" t="s">
        <v>60</v>
      </c>
    </row>
    <row r="10" spans="1:1" x14ac:dyDescent="0.2">
      <c r="A10" t="s">
        <v>62</v>
      </c>
    </row>
    <row r="11" spans="1:1" x14ac:dyDescent="0.2">
      <c r="A11" t="s">
        <v>63</v>
      </c>
    </row>
    <row r="12" spans="1:1" x14ac:dyDescent="0.2">
      <c r="A12" t="s">
        <v>64</v>
      </c>
    </row>
    <row r="13" spans="1:1" x14ac:dyDescent="0.2">
      <c r="A13" t="s">
        <v>68</v>
      </c>
    </row>
    <row r="14" spans="1:1" x14ac:dyDescent="0.2">
      <c r="A14" t="s">
        <v>65</v>
      </c>
    </row>
    <row r="15" spans="1:1" x14ac:dyDescent="0.2">
      <c r="A15" t="s">
        <v>66</v>
      </c>
    </row>
    <row r="16" spans="1:1" x14ac:dyDescent="0.2">
      <c r="A16" t="s">
        <v>67</v>
      </c>
    </row>
    <row r="17" spans="1:1" x14ac:dyDescent="0.2">
      <c r="A17" t="s">
        <v>69</v>
      </c>
    </row>
    <row r="18" spans="1:1" x14ac:dyDescent="0.2">
      <c r="A18" t="s">
        <v>70</v>
      </c>
    </row>
    <row r="19" spans="1:1" x14ac:dyDescent="0.2">
      <c r="A19" t="s">
        <v>71</v>
      </c>
    </row>
    <row r="20" spans="1:1" x14ac:dyDescent="0.2">
      <c r="A20" t="s">
        <v>74</v>
      </c>
    </row>
    <row r="21" spans="1:1" x14ac:dyDescent="0.2">
      <c r="A21" t="s">
        <v>73</v>
      </c>
    </row>
    <row r="22" spans="1:1" x14ac:dyDescent="0.2">
      <c r="A22" t="s">
        <v>72</v>
      </c>
    </row>
    <row r="23" spans="1:1" x14ac:dyDescent="0.2">
      <c r="A23" t="s">
        <v>75</v>
      </c>
    </row>
    <row r="24" spans="1:1" x14ac:dyDescent="0.2">
      <c r="A24" t="s">
        <v>76</v>
      </c>
    </row>
    <row r="25" spans="1:1" x14ac:dyDescent="0.2">
      <c r="A25" t="s">
        <v>78</v>
      </c>
    </row>
    <row r="26" spans="1:1" x14ac:dyDescent="0.2">
      <c r="A26" t="s">
        <v>77</v>
      </c>
    </row>
    <row r="27" spans="1:1" x14ac:dyDescent="0.2">
      <c r="A27" t="s">
        <v>79</v>
      </c>
    </row>
    <row r="28" spans="1:1" x14ac:dyDescent="0.2">
      <c r="A28" t="s">
        <v>86</v>
      </c>
    </row>
    <row r="29" spans="1:1" x14ac:dyDescent="0.2">
      <c r="A29" t="s">
        <v>87</v>
      </c>
    </row>
    <row r="30" spans="1:1" x14ac:dyDescent="0.2">
      <c r="A30" t="s">
        <v>80</v>
      </c>
    </row>
    <row r="31" spans="1:1" x14ac:dyDescent="0.2">
      <c r="A31" t="s">
        <v>82</v>
      </c>
    </row>
    <row r="32" spans="1:1" x14ac:dyDescent="0.2">
      <c r="A32" t="s">
        <v>83</v>
      </c>
    </row>
    <row r="33" spans="1:1" x14ac:dyDescent="0.2">
      <c r="A33" t="s">
        <v>84</v>
      </c>
    </row>
    <row r="34" spans="1:1" x14ac:dyDescent="0.2">
      <c r="A34" t="s">
        <v>81</v>
      </c>
    </row>
    <row r="35" spans="1:1" x14ac:dyDescent="0.2">
      <c r="A35" t="s">
        <v>85</v>
      </c>
    </row>
    <row r="36" spans="1:1" x14ac:dyDescent="0.2">
      <c r="A36" t="s">
        <v>88</v>
      </c>
    </row>
    <row r="37" spans="1:1" x14ac:dyDescent="0.2">
      <c r="A37" t="s">
        <v>89</v>
      </c>
    </row>
    <row r="38" spans="1:1" x14ac:dyDescent="0.2">
      <c r="A38" t="s">
        <v>90</v>
      </c>
    </row>
    <row r="39" spans="1:1" x14ac:dyDescent="0.2">
      <c r="A39" t="s">
        <v>91</v>
      </c>
    </row>
    <row r="40" spans="1:1" x14ac:dyDescent="0.2">
      <c r="A40" t="s">
        <v>92</v>
      </c>
    </row>
    <row r="41" spans="1:1" x14ac:dyDescent="0.2">
      <c r="A41" t="s">
        <v>93</v>
      </c>
    </row>
    <row r="42" spans="1:1" x14ac:dyDescent="0.2">
      <c r="A42" t="s">
        <v>94</v>
      </c>
    </row>
    <row r="43" spans="1:1" x14ac:dyDescent="0.2">
      <c r="A43" t="s">
        <v>95</v>
      </c>
    </row>
    <row r="44" spans="1:1" x14ac:dyDescent="0.2">
      <c r="A44" t="s">
        <v>96</v>
      </c>
    </row>
    <row r="45" spans="1:1" x14ac:dyDescent="0.2">
      <c r="A45" t="s">
        <v>97</v>
      </c>
    </row>
    <row r="46" spans="1:1" x14ac:dyDescent="0.2">
      <c r="A46" t="s">
        <v>98</v>
      </c>
    </row>
    <row r="47" spans="1:1" x14ac:dyDescent="0.2">
      <c r="A47" t="s">
        <v>101</v>
      </c>
    </row>
    <row r="48" spans="1:1" x14ac:dyDescent="0.2">
      <c r="A48" t="s">
        <v>100</v>
      </c>
    </row>
    <row r="49" spans="1:1" x14ac:dyDescent="0.2">
      <c r="A49" t="s">
        <v>99</v>
      </c>
    </row>
    <row r="50" spans="1:1" x14ac:dyDescent="0.2">
      <c r="A50" t="s">
        <v>102</v>
      </c>
    </row>
    <row r="51" spans="1:1" x14ac:dyDescent="0.2">
      <c r="A51" t="s">
        <v>104</v>
      </c>
    </row>
    <row r="52" spans="1:1" x14ac:dyDescent="0.2">
      <c r="A52" t="s">
        <v>103</v>
      </c>
    </row>
    <row r="53" spans="1:1" x14ac:dyDescent="0.2">
      <c r="A53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48C3B-55D1-4CCC-9F1C-2FCD0DF783DC}">
  <sheetPr codeName="Sheet2">
    <pageSetUpPr fitToPage="1"/>
  </sheetPr>
  <dimension ref="A1:AA63"/>
  <sheetViews>
    <sheetView zoomScaleNormal="100" workbookViewId="0">
      <selection sqref="A1:G1"/>
    </sheetView>
  </sheetViews>
  <sheetFormatPr defaultRowHeight="12.75" x14ac:dyDescent="0.2"/>
  <cols>
    <col min="1" max="1" width="19.85546875" customWidth="1"/>
    <col min="2" max="7" width="11.5703125" customWidth="1"/>
    <col min="8" max="9" width="8.85546875" customWidth="1"/>
    <col min="10" max="10" width="15.85546875" customWidth="1"/>
    <col min="11" max="12" width="9.85546875" bestFit="1" customWidth="1"/>
    <col min="13" max="15" width="8.85546875" customWidth="1"/>
    <col min="16" max="16" width="10.85546875" bestFit="1" customWidth="1"/>
  </cols>
  <sheetData>
    <row r="1" spans="1:16" x14ac:dyDescent="0.2">
      <c r="A1" s="90" t="s">
        <v>149</v>
      </c>
      <c r="B1" s="90"/>
      <c r="C1" s="90"/>
      <c r="D1" s="90"/>
      <c r="E1" s="90"/>
      <c r="F1" s="90"/>
      <c r="G1" s="90"/>
    </row>
    <row r="2" spans="1:16" x14ac:dyDescent="0.2">
      <c r="A2" s="90" t="s">
        <v>155</v>
      </c>
      <c r="B2" s="90"/>
      <c r="C2" s="90"/>
      <c r="D2" s="90"/>
      <c r="E2" s="90"/>
      <c r="F2" s="90"/>
      <c r="G2" s="90"/>
    </row>
    <row r="3" spans="1:16" ht="14.25" customHeight="1" x14ac:dyDescent="0.2">
      <c r="A3" s="92" t="s">
        <v>161</v>
      </c>
      <c r="B3" s="90"/>
      <c r="C3" s="90"/>
      <c r="D3" s="90"/>
      <c r="E3" s="90"/>
      <c r="F3" s="90"/>
      <c r="G3" s="90"/>
    </row>
    <row r="4" spans="1:16" x14ac:dyDescent="0.2">
      <c r="A4" s="91"/>
      <c r="B4" s="91"/>
      <c r="C4" s="91"/>
      <c r="D4" s="91"/>
      <c r="E4" s="91"/>
      <c r="F4" s="91"/>
      <c r="G4" s="91"/>
    </row>
    <row r="5" spans="1:16" x14ac:dyDescent="0.2">
      <c r="A5" s="10" t="s">
        <v>144</v>
      </c>
      <c r="B5" s="10" t="s">
        <v>139</v>
      </c>
      <c r="C5" s="26" t="s">
        <v>140</v>
      </c>
      <c r="D5" s="10" t="s">
        <v>84</v>
      </c>
      <c r="E5" s="10" t="s">
        <v>141</v>
      </c>
      <c r="F5" s="10" t="s">
        <v>142</v>
      </c>
      <c r="G5" s="10" t="s">
        <v>143</v>
      </c>
      <c r="J5" s="63"/>
      <c r="K5" s="64"/>
      <c r="L5" s="64"/>
      <c r="M5" s="64"/>
      <c r="N5" s="64"/>
      <c r="O5" s="64"/>
      <c r="P5" s="64"/>
    </row>
    <row r="6" spans="1:16" x14ac:dyDescent="0.2">
      <c r="A6" s="57" t="s">
        <v>0</v>
      </c>
      <c r="B6" s="58">
        <v>117908</v>
      </c>
      <c r="C6" s="58">
        <v>438880</v>
      </c>
      <c r="D6" s="58">
        <v>333927</v>
      </c>
      <c r="E6" s="58">
        <v>25570</v>
      </c>
      <c r="F6" s="58">
        <v>120147</v>
      </c>
      <c r="G6" s="58">
        <v>9829345</v>
      </c>
      <c r="J6" s="54" t="s">
        <v>157</v>
      </c>
      <c r="K6" s="65"/>
      <c r="L6" s="65"/>
      <c r="M6" s="65"/>
      <c r="N6" s="65"/>
      <c r="O6" s="65"/>
      <c r="P6" s="65"/>
    </row>
    <row r="7" spans="1:16" x14ac:dyDescent="0.2">
      <c r="A7" s="57" t="s">
        <v>1</v>
      </c>
      <c r="B7" s="58">
        <v>41186</v>
      </c>
      <c r="C7" s="58">
        <v>246708</v>
      </c>
      <c r="D7" s="58">
        <v>31081</v>
      </c>
      <c r="E7" s="58">
        <v>884</v>
      </c>
      <c r="F7" s="58">
        <v>21374</v>
      </c>
      <c r="G7" s="58">
        <v>1522525</v>
      </c>
      <c r="J7" s="54"/>
      <c r="K7" s="65"/>
      <c r="L7" s="65"/>
      <c r="M7" s="65"/>
      <c r="N7" s="65"/>
      <c r="O7" s="65"/>
      <c r="P7" s="65"/>
    </row>
    <row r="8" spans="1:16" x14ac:dyDescent="0.2">
      <c r="A8" s="59" t="s">
        <v>2</v>
      </c>
      <c r="B8" s="60">
        <v>193450</v>
      </c>
      <c r="C8" s="60">
        <v>1257479</v>
      </c>
      <c r="D8" s="60">
        <v>93579</v>
      </c>
      <c r="E8" s="60">
        <v>14794</v>
      </c>
      <c r="F8" s="60">
        <v>178733</v>
      </c>
      <c r="G8" s="60">
        <v>15272682</v>
      </c>
      <c r="J8" s="54"/>
      <c r="K8" s="65"/>
      <c r="L8" s="65"/>
      <c r="M8" s="65"/>
      <c r="N8" s="65"/>
      <c r="O8" s="65"/>
      <c r="P8" s="65"/>
    </row>
    <row r="9" spans="1:16" x14ac:dyDescent="0.2">
      <c r="A9" s="59" t="s">
        <v>3</v>
      </c>
      <c r="B9" s="60">
        <v>77116</v>
      </c>
      <c r="C9" s="60">
        <v>430506</v>
      </c>
      <c r="D9" s="60">
        <v>36786</v>
      </c>
      <c r="E9" s="60">
        <v>6285</v>
      </c>
      <c r="F9" s="60">
        <v>81568</v>
      </c>
      <c r="G9" s="60">
        <v>6089321</v>
      </c>
      <c r="J9" s="54"/>
      <c r="K9" s="65"/>
      <c r="L9" s="65"/>
      <c r="M9" s="65"/>
      <c r="N9" s="65"/>
      <c r="O9" s="65"/>
      <c r="P9" s="65"/>
    </row>
    <row r="10" spans="1:16" x14ac:dyDescent="0.2">
      <c r="A10" s="57" t="s">
        <v>4</v>
      </c>
      <c r="B10" s="58">
        <v>2353539</v>
      </c>
      <c r="C10" s="58">
        <v>20306610</v>
      </c>
      <c r="D10" s="58">
        <v>851495</v>
      </c>
      <c r="E10" s="58">
        <v>284816</v>
      </c>
      <c r="F10" s="58">
        <v>1658397</v>
      </c>
      <c r="G10" s="58">
        <v>109162598</v>
      </c>
      <c r="J10" s="54"/>
      <c r="K10" s="65"/>
      <c r="L10" s="65"/>
      <c r="M10" s="65"/>
      <c r="N10" s="65"/>
      <c r="O10" s="65"/>
      <c r="P10" s="65"/>
    </row>
    <row r="11" spans="1:16" x14ac:dyDescent="0.2">
      <c r="A11" s="57" t="s">
        <v>5</v>
      </c>
      <c r="B11" s="58">
        <v>178672</v>
      </c>
      <c r="C11" s="58">
        <v>1553442</v>
      </c>
      <c r="D11" s="58">
        <v>210818</v>
      </c>
      <c r="E11" s="58">
        <v>22776</v>
      </c>
      <c r="F11" s="58">
        <v>250960</v>
      </c>
      <c r="G11" s="58">
        <v>12843442</v>
      </c>
      <c r="J11" s="54"/>
      <c r="K11" s="65"/>
      <c r="L11" s="65"/>
      <c r="M11" s="65"/>
      <c r="N11" s="65"/>
      <c r="O11" s="65"/>
      <c r="P11" s="65"/>
    </row>
    <row r="12" spans="1:16" x14ac:dyDescent="0.2">
      <c r="A12" s="59" t="s">
        <v>6</v>
      </c>
      <c r="B12" s="60">
        <v>171795</v>
      </c>
      <c r="C12" s="60">
        <v>1387626</v>
      </c>
      <c r="D12" s="60">
        <v>119004</v>
      </c>
      <c r="E12" s="60">
        <v>25280</v>
      </c>
      <c r="F12" s="60">
        <v>128347</v>
      </c>
      <c r="G12" s="60">
        <v>9695850</v>
      </c>
      <c r="J12" s="54"/>
      <c r="K12" s="65"/>
      <c r="L12" s="65"/>
      <c r="M12" s="65"/>
      <c r="N12" s="65"/>
      <c r="O12" s="65"/>
      <c r="P12" s="65"/>
    </row>
    <row r="13" spans="1:16" x14ac:dyDescent="0.2">
      <c r="A13" s="57" t="s">
        <v>7</v>
      </c>
      <c r="B13" s="60">
        <v>34265</v>
      </c>
      <c r="C13" s="60">
        <v>283502</v>
      </c>
      <c r="D13" s="60">
        <v>11040</v>
      </c>
      <c r="E13" s="60">
        <v>2988</v>
      </c>
      <c r="F13" s="60">
        <v>36929</v>
      </c>
      <c r="G13" s="60">
        <v>2061022</v>
      </c>
      <c r="J13" s="54"/>
      <c r="K13" s="65"/>
      <c r="L13" s="65"/>
      <c r="M13" s="65"/>
      <c r="N13" s="65"/>
      <c r="O13" s="65"/>
      <c r="P13" s="65"/>
    </row>
    <row r="14" spans="1:16" x14ac:dyDescent="0.2">
      <c r="A14" s="59" t="s">
        <v>8</v>
      </c>
      <c r="B14" s="58">
        <v>27569</v>
      </c>
      <c r="C14" s="58">
        <v>295256</v>
      </c>
      <c r="D14" s="58">
        <v>16244</v>
      </c>
      <c r="E14" s="58">
        <v>1316</v>
      </c>
      <c r="F14" s="58">
        <v>43528</v>
      </c>
      <c r="G14" s="58">
        <v>2737921</v>
      </c>
      <c r="J14" s="54"/>
      <c r="K14" s="65"/>
      <c r="L14" s="65"/>
      <c r="M14" s="65"/>
      <c r="N14" s="65"/>
      <c r="O14" s="65"/>
      <c r="P14" s="65"/>
    </row>
    <row r="15" spans="1:16" x14ac:dyDescent="0.2">
      <c r="A15" s="57" t="s">
        <v>9</v>
      </c>
      <c r="B15" s="58">
        <v>314028</v>
      </c>
      <c r="C15" s="58">
        <v>1690590</v>
      </c>
      <c r="D15" s="58">
        <v>213384</v>
      </c>
      <c r="E15" s="58">
        <v>38257</v>
      </c>
      <c r="F15" s="58">
        <v>730330</v>
      </c>
      <c r="G15" s="58">
        <v>45690981</v>
      </c>
      <c r="J15" s="54"/>
      <c r="K15" s="65"/>
      <c r="L15" s="65"/>
      <c r="M15" s="65"/>
      <c r="N15" s="65"/>
      <c r="O15" s="65"/>
      <c r="P15" s="65"/>
    </row>
    <row r="16" spans="1:16" x14ac:dyDescent="0.2">
      <c r="A16" s="59" t="s">
        <v>10</v>
      </c>
      <c r="B16" s="60">
        <v>280031</v>
      </c>
      <c r="C16" s="60">
        <v>1508844</v>
      </c>
      <c r="D16" s="60">
        <v>126613</v>
      </c>
      <c r="E16" s="60">
        <v>49299</v>
      </c>
      <c r="F16" s="60">
        <v>311482</v>
      </c>
      <c r="G16" s="60">
        <v>22574706</v>
      </c>
      <c r="J16" s="54"/>
      <c r="K16" s="65"/>
      <c r="L16" s="65"/>
      <c r="M16" s="65"/>
      <c r="N16" s="65"/>
      <c r="O16" s="65"/>
      <c r="P16" s="65"/>
    </row>
    <row r="17" spans="1:16" x14ac:dyDescent="0.2">
      <c r="A17" s="59" t="s">
        <v>11</v>
      </c>
      <c r="B17" s="60">
        <v>64734</v>
      </c>
      <c r="C17" s="60">
        <v>401608</v>
      </c>
      <c r="D17" s="60">
        <v>21585</v>
      </c>
      <c r="E17" s="60">
        <v>3159</v>
      </c>
      <c r="F17" s="60">
        <v>41049</v>
      </c>
      <c r="G17" s="60">
        <v>2882724</v>
      </c>
      <c r="J17" s="54"/>
      <c r="K17" s="65"/>
      <c r="L17" s="65"/>
      <c r="M17" s="65"/>
      <c r="N17" s="65"/>
      <c r="O17" s="65"/>
      <c r="P17" s="65"/>
    </row>
    <row r="18" spans="1:16" x14ac:dyDescent="0.2">
      <c r="A18" s="57" t="s">
        <v>12</v>
      </c>
      <c r="B18" s="58">
        <v>63401</v>
      </c>
      <c r="C18" s="58">
        <v>326702</v>
      </c>
      <c r="D18" s="58">
        <v>40077</v>
      </c>
      <c r="E18" s="58">
        <v>3547</v>
      </c>
      <c r="F18" s="58">
        <v>84410</v>
      </c>
      <c r="G18" s="58">
        <v>4003862</v>
      </c>
      <c r="J18" s="54"/>
      <c r="K18" s="65"/>
      <c r="L18" s="65"/>
      <c r="M18" s="65"/>
      <c r="N18" s="65"/>
      <c r="O18" s="65"/>
      <c r="P18" s="65"/>
    </row>
    <row r="19" spans="1:16" x14ac:dyDescent="0.2">
      <c r="A19" s="59" t="s">
        <v>13</v>
      </c>
      <c r="B19" s="58">
        <v>501980</v>
      </c>
      <c r="C19" s="58">
        <v>4938156</v>
      </c>
      <c r="D19" s="58">
        <v>198360</v>
      </c>
      <c r="E19" s="58">
        <v>56303</v>
      </c>
      <c r="F19" s="58">
        <v>347323</v>
      </c>
      <c r="G19" s="58">
        <v>27879352</v>
      </c>
      <c r="J19" s="54"/>
      <c r="K19" s="65"/>
      <c r="L19" s="65"/>
      <c r="M19" s="65"/>
      <c r="N19" s="65"/>
      <c r="O19" s="65"/>
      <c r="P19" s="65"/>
    </row>
    <row r="20" spans="1:16" x14ac:dyDescent="0.2">
      <c r="A20" s="59" t="s">
        <v>14</v>
      </c>
      <c r="B20" s="60">
        <v>180113</v>
      </c>
      <c r="C20" s="60">
        <v>1134801</v>
      </c>
      <c r="D20" s="60">
        <v>155442</v>
      </c>
      <c r="E20" s="60">
        <v>16400</v>
      </c>
      <c r="F20" s="60">
        <v>153564</v>
      </c>
      <c r="G20" s="60">
        <v>15702830</v>
      </c>
      <c r="J20" s="54"/>
      <c r="K20" s="65"/>
      <c r="L20" s="65"/>
      <c r="M20" s="65"/>
      <c r="N20" s="65"/>
      <c r="O20" s="65"/>
      <c r="P20" s="65"/>
    </row>
    <row r="21" spans="1:16" x14ac:dyDescent="0.2">
      <c r="A21" s="57" t="s">
        <v>15</v>
      </c>
      <c r="B21" s="60">
        <v>141421</v>
      </c>
      <c r="C21" s="60">
        <v>600162</v>
      </c>
      <c r="D21" s="60">
        <v>49026</v>
      </c>
      <c r="E21" s="60">
        <v>12051</v>
      </c>
      <c r="F21" s="60">
        <v>90738</v>
      </c>
      <c r="G21" s="60">
        <v>7409978</v>
      </c>
      <c r="J21" s="54"/>
      <c r="K21" s="65"/>
      <c r="L21" s="65"/>
      <c r="M21" s="65"/>
      <c r="N21" s="65"/>
      <c r="O21" s="65"/>
      <c r="P21" s="65"/>
    </row>
    <row r="22" spans="1:16" x14ac:dyDescent="0.2">
      <c r="A22" s="57" t="s">
        <v>16</v>
      </c>
      <c r="B22" s="58">
        <v>81067</v>
      </c>
      <c r="C22" s="58">
        <v>403232</v>
      </c>
      <c r="D22" s="58">
        <v>58341</v>
      </c>
      <c r="E22" s="58">
        <v>7604</v>
      </c>
      <c r="F22" s="58">
        <v>89434</v>
      </c>
      <c r="G22" s="58">
        <v>6478767</v>
      </c>
      <c r="J22" s="54"/>
      <c r="K22" s="65"/>
      <c r="L22" s="65"/>
      <c r="M22" s="65"/>
      <c r="N22" s="65"/>
      <c r="O22" s="65"/>
      <c r="P22" s="65"/>
    </row>
    <row r="23" spans="1:16" x14ac:dyDescent="0.2">
      <c r="A23" s="57" t="s">
        <v>17</v>
      </c>
      <c r="B23" s="58">
        <v>109074</v>
      </c>
      <c r="C23" s="58">
        <v>435476</v>
      </c>
      <c r="D23" s="58">
        <v>68782</v>
      </c>
      <c r="E23" s="58">
        <v>18171</v>
      </c>
      <c r="F23" s="58">
        <v>113620</v>
      </c>
      <c r="G23" s="58">
        <v>9230770</v>
      </c>
      <c r="J23" s="54"/>
      <c r="K23" s="65"/>
      <c r="L23" s="65"/>
      <c r="M23" s="65"/>
      <c r="N23" s="65"/>
      <c r="O23" s="65"/>
      <c r="P23" s="65"/>
    </row>
    <row r="24" spans="1:16" x14ac:dyDescent="0.2">
      <c r="A24" s="59" t="s">
        <v>18</v>
      </c>
      <c r="B24" s="60">
        <v>79464</v>
      </c>
      <c r="C24" s="60">
        <v>556264</v>
      </c>
      <c r="D24" s="60">
        <v>78022</v>
      </c>
      <c r="E24" s="60">
        <v>15710</v>
      </c>
      <c r="F24" s="60">
        <v>111260</v>
      </c>
      <c r="G24" s="60">
        <v>9048704</v>
      </c>
      <c r="J24" s="54"/>
      <c r="K24" s="65"/>
      <c r="L24" s="65"/>
      <c r="M24" s="65"/>
      <c r="N24" s="65"/>
      <c r="O24" s="65"/>
      <c r="P24" s="65"/>
    </row>
    <row r="25" spans="1:16" x14ac:dyDescent="0.2">
      <c r="A25" s="57" t="s">
        <v>19</v>
      </c>
      <c r="B25" s="60">
        <v>33547</v>
      </c>
      <c r="C25" s="60">
        <v>301997</v>
      </c>
      <c r="D25" s="60">
        <v>22889</v>
      </c>
      <c r="E25" s="60">
        <v>4654</v>
      </c>
      <c r="F25" s="60">
        <v>54588</v>
      </c>
      <c r="G25" s="60">
        <v>3071700</v>
      </c>
      <c r="J25" s="54"/>
      <c r="K25" s="65"/>
      <c r="L25" s="65"/>
      <c r="M25" s="65"/>
      <c r="N25" s="65"/>
      <c r="O25" s="65"/>
      <c r="P25" s="65"/>
    </row>
    <row r="26" spans="1:16" x14ac:dyDescent="0.2">
      <c r="A26" s="57" t="s">
        <v>20</v>
      </c>
      <c r="B26" s="58">
        <v>149825</v>
      </c>
      <c r="C26" s="58">
        <v>1169942</v>
      </c>
      <c r="D26" s="58">
        <v>72415</v>
      </c>
      <c r="E26" s="58">
        <v>10488</v>
      </c>
      <c r="F26" s="58">
        <v>158355</v>
      </c>
      <c r="G26" s="58">
        <v>11760444</v>
      </c>
      <c r="J26" s="54"/>
      <c r="K26" s="65"/>
      <c r="L26" s="65"/>
      <c r="M26" s="65"/>
      <c r="N26" s="65"/>
      <c r="O26" s="65"/>
      <c r="P26" s="65"/>
    </row>
    <row r="27" spans="1:16" x14ac:dyDescent="0.2">
      <c r="A27" s="59" t="s">
        <v>21</v>
      </c>
      <c r="B27" s="58">
        <v>334011</v>
      </c>
      <c r="C27" s="58">
        <v>3424432</v>
      </c>
      <c r="D27" s="58">
        <v>128635</v>
      </c>
      <c r="E27" s="58">
        <v>21611</v>
      </c>
      <c r="F27" s="58">
        <v>254662</v>
      </c>
      <c r="G27" s="58">
        <v>16823869</v>
      </c>
      <c r="J27" s="54"/>
      <c r="K27" s="65"/>
      <c r="L27" s="65"/>
      <c r="M27" s="65"/>
      <c r="N27" s="65"/>
      <c r="O27" s="65"/>
      <c r="P27" s="65"/>
    </row>
    <row r="28" spans="1:16" x14ac:dyDescent="0.2">
      <c r="A28" s="59" t="s">
        <v>22</v>
      </c>
      <c r="B28" s="60">
        <v>425407</v>
      </c>
      <c r="C28" s="60">
        <v>2609499</v>
      </c>
      <c r="D28" s="60">
        <v>574921</v>
      </c>
      <c r="E28" s="60">
        <v>42792</v>
      </c>
      <c r="F28" s="60">
        <v>249084</v>
      </c>
      <c r="G28" s="60">
        <v>20527001</v>
      </c>
      <c r="J28" s="54"/>
      <c r="K28" s="65"/>
      <c r="L28" s="65"/>
      <c r="M28" s="65"/>
      <c r="N28" s="65"/>
      <c r="O28" s="65"/>
      <c r="P28" s="65"/>
    </row>
    <row r="29" spans="1:16" x14ac:dyDescent="0.2">
      <c r="A29" s="59" t="s">
        <v>23</v>
      </c>
      <c r="B29" s="60">
        <v>284698</v>
      </c>
      <c r="C29" s="60">
        <v>2849710</v>
      </c>
      <c r="D29" s="60">
        <v>136599</v>
      </c>
      <c r="E29" s="60">
        <v>17599</v>
      </c>
      <c r="F29" s="60">
        <v>159652</v>
      </c>
      <c r="G29" s="60">
        <v>13480804</v>
      </c>
      <c r="J29" s="54"/>
      <c r="K29" s="65"/>
      <c r="L29" s="65"/>
      <c r="M29" s="65"/>
      <c r="N29" s="65"/>
      <c r="O29" s="65"/>
      <c r="P29" s="65"/>
    </row>
    <row r="30" spans="1:16" x14ac:dyDescent="0.2">
      <c r="A30" s="57" t="s">
        <v>24</v>
      </c>
      <c r="B30" s="58">
        <v>53817</v>
      </c>
      <c r="C30" s="58">
        <v>310120</v>
      </c>
      <c r="D30" s="58">
        <v>48212</v>
      </c>
      <c r="E30" s="58">
        <v>9669</v>
      </c>
      <c r="F30" s="58">
        <v>67989</v>
      </c>
      <c r="G30" s="58">
        <v>5582246</v>
      </c>
      <c r="J30" s="54"/>
      <c r="K30" s="65"/>
      <c r="L30" s="65"/>
      <c r="M30" s="65"/>
      <c r="N30" s="65"/>
      <c r="O30" s="65"/>
      <c r="P30" s="65"/>
    </row>
    <row r="31" spans="1:16" x14ac:dyDescent="0.2">
      <c r="A31" s="57" t="s">
        <v>25</v>
      </c>
      <c r="B31" s="58">
        <v>183435</v>
      </c>
      <c r="C31" s="58">
        <v>1000809</v>
      </c>
      <c r="D31" s="58">
        <v>152240</v>
      </c>
      <c r="E31" s="58">
        <v>21030</v>
      </c>
      <c r="F31" s="58">
        <v>198130</v>
      </c>
      <c r="G31" s="58">
        <v>13630190</v>
      </c>
      <c r="J31" s="54"/>
      <c r="K31" s="65"/>
      <c r="L31" s="65"/>
      <c r="M31" s="65"/>
      <c r="N31" s="65"/>
      <c r="O31" s="65"/>
      <c r="P31" s="65"/>
    </row>
    <row r="32" spans="1:16" x14ac:dyDescent="0.2">
      <c r="A32" s="59" t="s">
        <v>26</v>
      </c>
      <c r="B32" s="60">
        <v>33993</v>
      </c>
      <c r="C32" s="60">
        <v>334062</v>
      </c>
      <c r="D32" s="60">
        <v>37967</v>
      </c>
      <c r="E32" s="60">
        <v>528</v>
      </c>
      <c r="F32" s="60">
        <v>55248</v>
      </c>
      <c r="G32" s="60">
        <v>2385569</v>
      </c>
      <c r="J32" s="54"/>
      <c r="K32" s="65"/>
      <c r="L32" s="65"/>
      <c r="M32" s="65"/>
      <c r="N32" s="65"/>
      <c r="O32" s="65"/>
      <c r="P32" s="65"/>
    </row>
    <row r="33" spans="1:16" x14ac:dyDescent="0.2">
      <c r="A33" s="57" t="s">
        <v>27</v>
      </c>
      <c r="B33" s="60">
        <v>39929</v>
      </c>
      <c r="C33" s="60">
        <v>257543</v>
      </c>
      <c r="D33" s="60">
        <v>46259</v>
      </c>
      <c r="E33" s="60">
        <v>5659</v>
      </c>
      <c r="F33" s="60">
        <v>64806</v>
      </c>
      <c r="G33" s="60">
        <v>4113978</v>
      </c>
      <c r="J33" s="54"/>
      <c r="K33" s="65"/>
      <c r="L33" s="65"/>
      <c r="M33" s="65"/>
      <c r="N33" s="65"/>
      <c r="O33" s="65"/>
      <c r="P33" s="65"/>
    </row>
    <row r="34" spans="1:16" x14ac:dyDescent="0.2">
      <c r="A34" s="57" t="s">
        <v>28</v>
      </c>
      <c r="B34" s="58">
        <v>133454</v>
      </c>
      <c r="C34" s="58">
        <v>1175198</v>
      </c>
      <c r="D34" s="58">
        <v>91266</v>
      </c>
      <c r="E34" s="58">
        <v>7926</v>
      </c>
      <c r="F34" s="58">
        <v>103621</v>
      </c>
      <c r="G34" s="58">
        <v>7112606</v>
      </c>
      <c r="J34" s="54"/>
      <c r="K34" s="65"/>
      <c r="L34" s="65"/>
      <c r="M34" s="65"/>
      <c r="N34" s="65"/>
      <c r="O34" s="65"/>
      <c r="P34" s="65"/>
    </row>
    <row r="35" spans="1:16" x14ac:dyDescent="0.2">
      <c r="A35" s="59" t="s">
        <v>29</v>
      </c>
      <c r="B35" s="58">
        <v>24672</v>
      </c>
      <c r="C35" s="58">
        <v>153017</v>
      </c>
      <c r="D35" s="58">
        <v>23971</v>
      </c>
      <c r="E35" s="58">
        <v>2580</v>
      </c>
      <c r="F35" s="58">
        <v>54780</v>
      </c>
      <c r="G35" s="58">
        <v>3223559</v>
      </c>
      <c r="J35" s="54"/>
      <c r="K35" s="65"/>
      <c r="L35" s="65"/>
      <c r="M35" s="65"/>
      <c r="N35" s="65"/>
      <c r="O35" s="65"/>
      <c r="P35" s="65"/>
    </row>
    <row r="36" spans="1:16" x14ac:dyDescent="0.2">
      <c r="A36" s="59" t="s">
        <v>30</v>
      </c>
      <c r="B36" s="60">
        <v>530815</v>
      </c>
      <c r="C36" s="60">
        <v>5413541</v>
      </c>
      <c r="D36" s="60">
        <v>193848</v>
      </c>
      <c r="E36" s="60">
        <v>40508</v>
      </c>
      <c r="F36" s="60">
        <v>284832</v>
      </c>
      <c r="G36" s="60">
        <v>19720345</v>
      </c>
      <c r="J36" s="54"/>
      <c r="K36" s="65"/>
      <c r="L36" s="65"/>
      <c r="M36" s="65"/>
      <c r="N36" s="65"/>
      <c r="O36" s="65"/>
      <c r="P36" s="65"/>
    </row>
    <row r="37" spans="1:16" x14ac:dyDescent="0.2">
      <c r="A37" s="57" t="s">
        <v>31</v>
      </c>
      <c r="B37" s="60">
        <v>50408</v>
      </c>
      <c r="C37" s="60">
        <v>518737</v>
      </c>
      <c r="D37" s="60">
        <v>46775</v>
      </c>
      <c r="E37" s="60">
        <v>8151</v>
      </c>
      <c r="F37" s="60">
        <v>56025</v>
      </c>
      <c r="G37" s="60">
        <v>3931727</v>
      </c>
      <c r="J37" s="54"/>
      <c r="K37" s="65"/>
      <c r="L37" s="65"/>
      <c r="M37" s="65"/>
      <c r="N37" s="65"/>
      <c r="O37" s="65"/>
      <c r="P37" s="65"/>
    </row>
    <row r="38" spans="1:16" x14ac:dyDescent="0.2">
      <c r="A38" s="59" t="s">
        <v>32</v>
      </c>
      <c r="B38" s="58">
        <v>844106</v>
      </c>
      <c r="C38" s="58">
        <v>8351878</v>
      </c>
      <c r="D38" s="58">
        <v>276636</v>
      </c>
      <c r="E38" s="58">
        <v>30208</v>
      </c>
      <c r="F38" s="58">
        <v>545740</v>
      </c>
      <c r="G38" s="58">
        <v>46242593</v>
      </c>
      <c r="J38" s="54"/>
      <c r="K38" s="65"/>
      <c r="L38" s="65"/>
      <c r="M38" s="65"/>
      <c r="N38" s="65"/>
      <c r="O38" s="65"/>
      <c r="P38" s="65"/>
    </row>
    <row r="39" spans="1:16" x14ac:dyDescent="0.2">
      <c r="A39" s="59" t="s">
        <v>33</v>
      </c>
      <c r="B39" s="58">
        <v>176478</v>
      </c>
      <c r="C39" s="58">
        <v>1065717</v>
      </c>
      <c r="D39" s="58">
        <v>141040</v>
      </c>
      <c r="E39" s="58">
        <v>19562</v>
      </c>
      <c r="F39" s="58">
        <v>327365</v>
      </c>
      <c r="G39" s="58">
        <v>16385613</v>
      </c>
      <c r="J39" s="54"/>
      <c r="K39" s="65"/>
      <c r="L39" s="65"/>
      <c r="M39" s="65"/>
      <c r="N39" s="65"/>
      <c r="O39" s="65"/>
      <c r="P39" s="65"/>
    </row>
    <row r="40" spans="1:16" x14ac:dyDescent="0.2">
      <c r="A40" s="57" t="s">
        <v>34</v>
      </c>
      <c r="B40" s="60">
        <v>25322</v>
      </c>
      <c r="C40" s="60">
        <v>166425</v>
      </c>
      <c r="D40" s="60">
        <v>17607</v>
      </c>
      <c r="E40" s="60">
        <v>2915</v>
      </c>
      <c r="F40" s="60">
        <v>28782</v>
      </c>
      <c r="G40" s="60">
        <v>2014904</v>
      </c>
      <c r="J40" s="54"/>
      <c r="K40" s="65"/>
      <c r="L40" s="65"/>
      <c r="M40" s="65"/>
      <c r="N40" s="65"/>
      <c r="O40" s="65"/>
      <c r="P40" s="65"/>
    </row>
    <row r="41" spans="1:16" x14ac:dyDescent="0.2">
      <c r="A41" s="59" t="s">
        <v>35</v>
      </c>
      <c r="B41" s="60">
        <v>323615</v>
      </c>
      <c r="C41" s="60">
        <v>2228340</v>
      </c>
      <c r="D41" s="60">
        <v>240611</v>
      </c>
      <c r="E41" s="60">
        <v>21833</v>
      </c>
      <c r="F41" s="60">
        <v>253258</v>
      </c>
      <c r="G41" s="60">
        <v>25506768</v>
      </c>
      <c r="J41" s="54"/>
      <c r="K41" s="65"/>
      <c r="L41" s="65"/>
      <c r="M41" s="65"/>
      <c r="N41" s="65"/>
      <c r="O41" s="65"/>
      <c r="P41" s="65"/>
    </row>
    <row r="42" spans="1:16" x14ac:dyDescent="0.2">
      <c r="A42" s="57" t="s">
        <v>36</v>
      </c>
      <c r="B42" s="58">
        <v>82835</v>
      </c>
      <c r="C42" s="58">
        <v>522322</v>
      </c>
      <c r="D42" s="58">
        <v>67752</v>
      </c>
      <c r="E42" s="58">
        <v>13173</v>
      </c>
      <c r="F42" s="58">
        <v>107703</v>
      </c>
      <c r="G42" s="58">
        <v>7766651</v>
      </c>
      <c r="J42" s="54"/>
      <c r="K42" s="65"/>
      <c r="L42" s="65"/>
      <c r="M42" s="65"/>
      <c r="N42" s="65"/>
      <c r="O42" s="65"/>
      <c r="P42" s="65"/>
    </row>
    <row r="43" spans="1:16" x14ac:dyDescent="0.2">
      <c r="A43" s="57" t="s">
        <v>37</v>
      </c>
      <c r="B43" s="58">
        <v>249942</v>
      </c>
      <c r="C43" s="58">
        <v>1626460</v>
      </c>
      <c r="D43" s="58">
        <v>133056</v>
      </c>
      <c r="E43" s="58">
        <v>13009</v>
      </c>
      <c r="F43" s="58">
        <v>154129</v>
      </c>
      <c r="G43" s="58">
        <v>8678882</v>
      </c>
      <c r="J43" s="54"/>
      <c r="K43" s="65"/>
      <c r="L43" s="65"/>
      <c r="M43" s="65"/>
      <c r="N43" s="65"/>
      <c r="O43" s="65"/>
      <c r="P43" s="65"/>
    </row>
    <row r="44" spans="1:16" x14ac:dyDescent="0.2">
      <c r="A44" s="59" t="s">
        <v>38</v>
      </c>
      <c r="B44" s="60">
        <v>565702</v>
      </c>
      <c r="C44" s="60">
        <v>4886585</v>
      </c>
      <c r="D44" s="60">
        <v>341159</v>
      </c>
      <c r="E44" s="60">
        <v>81658</v>
      </c>
      <c r="F44" s="60">
        <v>342691</v>
      </c>
      <c r="G44" s="60">
        <v>27836956</v>
      </c>
      <c r="J44" s="54"/>
      <c r="K44" s="65"/>
      <c r="L44" s="65"/>
      <c r="M44" s="65"/>
      <c r="N44" s="65"/>
      <c r="O44" s="65"/>
      <c r="P44" s="65"/>
    </row>
    <row r="45" spans="1:16" x14ac:dyDescent="0.2">
      <c r="A45" s="59" t="s">
        <v>39</v>
      </c>
      <c r="B45" s="60">
        <v>71661</v>
      </c>
      <c r="C45" s="60">
        <v>748038</v>
      </c>
      <c r="D45" s="60">
        <v>30767</v>
      </c>
      <c r="E45" s="60">
        <v>3200</v>
      </c>
      <c r="F45" s="60">
        <v>61547</v>
      </c>
      <c r="G45" s="60">
        <v>3486989</v>
      </c>
      <c r="J45" s="54"/>
      <c r="K45" s="65"/>
      <c r="L45" s="65"/>
      <c r="M45" s="65"/>
      <c r="N45" s="65"/>
      <c r="O45" s="65"/>
      <c r="P45" s="65"/>
    </row>
    <row r="46" spans="1:16" x14ac:dyDescent="0.2">
      <c r="A46" s="57" t="s">
        <v>40</v>
      </c>
      <c r="B46" s="58">
        <v>58685</v>
      </c>
      <c r="C46" s="58">
        <v>520120</v>
      </c>
      <c r="D46" s="58">
        <v>21735</v>
      </c>
      <c r="E46" s="58">
        <v>4777</v>
      </c>
      <c r="F46" s="58">
        <v>45783</v>
      </c>
      <c r="G46" s="58">
        <v>2341454</v>
      </c>
      <c r="J46" s="54"/>
      <c r="K46" s="65"/>
      <c r="L46" s="65"/>
      <c r="M46" s="65"/>
      <c r="N46" s="65"/>
      <c r="O46" s="65"/>
      <c r="P46" s="65"/>
    </row>
    <row r="47" spans="1:16" x14ac:dyDescent="0.2">
      <c r="A47" s="57" t="s">
        <v>41</v>
      </c>
      <c r="B47" s="58">
        <v>115440</v>
      </c>
      <c r="C47" s="58">
        <v>715021</v>
      </c>
      <c r="D47" s="58">
        <v>88202</v>
      </c>
      <c r="E47" s="58">
        <v>10006</v>
      </c>
      <c r="F47" s="58">
        <v>151186</v>
      </c>
      <c r="G47" s="58">
        <v>10696072</v>
      </c>
      <c r="J47" s="54"/>
      <c r="K47" s="65"/>
      <c r="L47" s="65"/>
      <c r="M47" s="65"/>
      <c r="N47" s="65"/>
      <c r="O47" s="65"/>
      <c r="P47" s="65"/>
    </row>
    <row r="48" spans="1:16" x14ac:dyDescent="0.2">
      <c r="A48" s="59" t="s">
        <v>42</v>
      </c>
      <c r="B48" s="60">
        <v>11700</v>
      </c>
      <c r="C48" s="60">
        <v>82698</v>
      </c>
      <c r="D48" s="60">
        <v>7846</v>
      </c>
      <c r="E48" s="60">
        <v>593</v>
      </c>
      <c r="F48" s="60">
        <v>35355</v>
      </c>
      <c r="G48" s="60">
        <v>2099785</v>
      </c>
      <c r="J48" s="54"/>
      <c r="K48" s="65"/>
      <c r="L48" s="65"/>
      <c r="M48" s="65"/>
      <c r="N48" s="65"/>
      <c r="O48" s="65"/>
      <c r="P48" s="65"/>
    </row>
    <row r="49" spans="1:27" x14ac:dyDescent="0.2">
      <c r="A49" s="59" t="s">
        <v>43</v>
      </c>
      <c r="B49" s="60">
        <v>157427</v>
      </c>
      <c r="C49" s="60">
        <v>919312</v>
      </c>
      <c r="D49" s="60">
        <v>105741</v>
      </c>
      <c r="E49" s="60">
        <v>22798</v>
      </c>
      <c r="F49" s="60">
        <v>171905</v>
      </c>
      <c r="G49" s="60">
        <v>13054224</v>
      </c>
      <c r="J49" s="54"/>
      <c r="K49" s="65"/>
      <c r="L49" s="65"/>
      <c r="M49" s="65"/>
      <c r="N49" s="65"/>
      <c r="O49" s="65"/>
      <c r="P49" s="65"/>
    </row>
    <row r="50" spans="1:27" x14ac:dyDescent="0.2">
      <c r="A50" s="57" t="s">
        <v>44</v>
      </c>
      <c r="B50" s="58">
        <v>844527</v>
      </c>
      <c r="C50" s="58">
        <v>7235334</v>
      </c>
      <c r="D50" s="58">
        <v>575494</v>
      </c>
      <c r="E50" s="58">
        <v>132248</v>
      </c>
      <c r="F50" s="58">
        <v>680396</v>
      </c>
      <c r="G50" s="58">
        <v>64841031</v>
      </c>
      <c r="J50" s="54"/>
      <c r="K50" s="65"/>
      <c r="L50" s="65"/>
      <c r="M50" s="65"/>
      <c r="N50" s="65"/>
      <c r="O50" s="65"/>
      <c r="P50" s="65"/>
    </row>
    <row r="51" spans="1:27" ht="12.6" customHeight="1" x14ac:dyDescent="0.2">
      <c r="A51" s="57" t="s">
        <v>45</v>
      </c>
      <c r="B51" s="58">
        <v>98306</v>
      </c>
      <c r="C51" s="58">
        <v>650331</v>
      </c>
      <c r="D51" s="58">
        <v>100535</v>
      </c>
      <c r="E51" s="58">
        <v>10811</v>
      </c>
      <c r="F51" s="58">
        <v>114093</v>
      </c>
      <c r="G51" s="58">
        <v>7925789</v>
      </c>
      <c r="J51" s="54"/>
      <c r="K51" s="65"/>
      <c r="L51" s="65"/>
      <c r="M51" s="65"/>
      <c r="N51" s="65"/>
      <c r="O51" s="65"/>
      <c r="P51" s="65"/>
    </row>
    <row r="52" spans="1:27" x14ac:dyDescent="0.2">
      <c r="A52" s="57" t="s">
        <v>46</v>
      </c>
      <c r="B52" s="60">
        <v>20650</v>
      </c>
      <c r="C52" s="60">
        <v>138207</v>
      </c>
      <c r="D52" s="60">
        <v>6438</v>
      </c>
      <c r="E52" s="60">
        <v>764</v>
      </c>
      <c r="F52" s="60">
        <v>29970</v>
      </c>
      <c r="G52" s="60">
        <v>1538571</v>
      </c>
      <c r="H52" s="62"/>
      <c r="J52" s="54"/>
      <c r="K52" s="65"/>
      <c r="L52" s="65"/>
      <c r="M52" s="65"/>
      <c r="N52" s="65"/>
      <c r="O52" s="65"/>
      <c r="P52" s="65"/>
    </row>
    <row r="53" spans="1:27" s="23" customFormat="1" x14ac:dyDescent="0.2">
      <c r="A53" s="59" t="s">
        <v>47</v>
      </c>
      <c r="B53" s="60">
        <v>1885</v>
      </c>
      <c r="C53" s="60">
        <v>13145</v>
      </c>
      <c r="D53" s="60">
        <v>523</v>
      </c>
      <c r="E53" s="60">
        <v>206</v>
      </c>
      <c r="F53" s="60">
        <v>4668</v>
      </c>
      <c r="G53" s="60">
        <v>145779</v>
      </c>
      <c r="H53" s="62"/>
      <c r="I53"/>
      <c r="J53" s="54"/>
      <c r="K53" s="65"/>
      <c r="L53" s="65"/>
      <c r="M53" s="65"/>
      <c r="N53" s="65"/>
      <c r="O53" s="65"/>
      <c r="P53" s="65"/>
      <c r="Q53"/>
      <c r="R53"/>
      <c r="S53"/>
      <c r="T53"/>
      <c r="U53"/>
      <c r="V53"/>
      <c r="W53"/>
      <c r="X53"/>
      <c r="Y53"/>
      <c r="Z53"/>
      <c r="AA53"/>
    </row>
    <row r="54" spans="1:27" x14ac:dyDescent="0.2">
      <c r="A54" s="59" t="s">
        <v>48</v>
      </c>
      <c r="B54" s="58">
        <v>125508</v>
      </c>
      <c r="C54" s="58">
        <v>937582</v>
      </c>
      <c r="D54" s="58">
        <v>84023</v>
      </c>
      <c r="E54" s="58">
        <v>50076</v>
      </c>
      <c r="F54" s="58">
        <v>265217</v>
      </c>
      <c r="G54" s="58">
        <v>18522329</v>
      </c>
      <c r="H54" s="62"/>
      <c r="J54" s="54"/>
      <c r="K54" s="65"/>
      <c r="L54" s="65"/>
      <c r="M54" s="65"/>
      <c r="N54" s="65"/>
      <c r="O54" s="65"/>
      <c r="P54" s="65"/>
    </row>
    <row r="55" spans="1:27" x14ac:dyDescent="0.2">
      <c r="A55" s="57" t="s">
        <v>49</v>
      </c>
      <c r="B55" s="58">
        <v>432169</v>
      </c>
      <c r="C55" s="58">
        <v>3122699</v>
      </c>
      <c r="D55" s="58">
        <v>289850</v>
      </c>
      <c r="E55" s="58">
        <v>48332</v>
      </c>
      <c r="F55" s="58">
        <v>277319</v>
      </c>
      <c r="G55" s="58">
        <v>18444673</v>
      </c>
      <c r="J55" s="54"/>
      <c r="K55" s="65"/>
      <c r="L55" s="65"/>
      <c r="M55" s="65"/>
      <c r="N55" s="65"/>
      <c r="O55" s="65"/>
      <c r="P55" s="65"/>
    </row>
    <row r="56" spans="1:27" x14ac:dyDescent="0.2">
      <c r="A56" s="59" t="s">
        <v>50</v>
      </c>
      <c r="B56" s="60">
        <v>51194</v>
      </c>
      <c r="C56" s="60">
        <v>443657</v>
      </c>
      <c r="D56" s="60">
        <v>30726</v>
      </c>
      <c r="E56" s="60">
        <v>3211</v>
      </c>
      <c r="F56" s="60">
        <v>43676</v>
      </c>
      <c r="G56" s="60">
        <v>3151205</v>
      </c>
      <c r="J56" s="54"/>
      <c r="K56" s="65"/>
      <c r="L56" s="65"/>
      <c r="M56" s="65"/>
      <c r="N56" s="65"/>
      <c r="O56" s="65"/>
      <c r="P56" s="65"/>
    </row>
    <row r="57" spans="1:27" x14ac:dyDescent="0.2">
      <c r="A57" s="59" t="s">
        <v>51</v>
      </c>
      <c r="B57" s="60">
        <v>250987</v>
      </c>
      <c r="C57" s="60">
        <v>1405552</v>
      </c>
      <c r="D57" s="60">
        <v>212092</v>
      </c>
      <c r="E57" s="60">
        <v>20920</v>
      </c>
      <c r="F57" s="60">
        <v>177849</v>
      </c>
      <c r="G57" s="60">
        <v>13861157</v>
      </c>
      <c r="J57" s="54"/>
      <c r="K57" s="65"/>
      <c r="L57" s="65"/>
      <c r="M57" s="65"/>
      <c r="N57" s="65"/>
      <c r="O57" s="65"/>
      <c r="P57" s="65"/>
    </row>
    <row r="58" spans="1:27" ht="13.5" thickBot="1" x14ac:dyDescent="0.25">
      <c r="A58" s="61" t="s">
        <v>52</v>
      </c>
      <c r="B58" s="58">
        <v>18037</v>
      </c>
      <c r="C58" s="58">
        <v>106126</v>
      </c>
      <c r="D58" s="58">
        <v>15564</v>
      </c>
      <c r="E58" s="58">
        <v>1295</v>
      </c>
      <c r="F58" s="58">
        <v>27403</v>
      </c>
      <c r="G58" s="58">
        <v>1300157</v>
      </c>
      <c r="J58" s="54"/>
      <c r="K58" s="65"/>
      <c r="L58" s="65"/>
      <c r="M58" s="65"/>
      <c r="N58" s="65"/>
      <c r="O58" s="65"/>
      <c r="P58" s="65"/>
    </row>
    <row r="59" spans="1:27" ht="13.5" customHeight="1" thickTop="1" x14ac:dyDescent="0.2">
      <c r="A59" s="40"/>
      <c r="B59" s="58"/>
      <c r="C59" s="58"/>
      <c r="D59" s="58"/>
      <c r="E59" s="58"/>
      <c r="F59" s="58"/>
      <c r="G59" s="58"/>
    </row>
    <row r="60" spans="1:27" ht="13.5" thickBot="1" x14ac:dyDescent="0.25">
      <c r="A60" s="39" t="s">
        <v>150</v>
      </c>
      <c r="B60" s="45">
        <v>11815000</v>
      </c>
      <c r="C60" s="45">
        <v>93600000</v>
      </c>
      <c r="D60" s="45">
        <v>7077000</v>
      </c>
      <c r="E60" s="45">
        <v>1290000</v>
      </c>
      <c r="F60" s="45">
        <v>10201000</v>
      </c>
      <c r="G60" s="45">
        <v>741323000</v>
      </c>
    </row>
    <row r="61" spans="1:27" ht="13.5" hidden="1" thickTop="1" x14ac:dyDescent="0.2">
      <c r="B61" s="20"/>
      <c r="C61" s="20"/>
      <c r="D61" s="20"/>
      <c r="E61" s="20"/>
      <c r="F61" s="20"/>
      <c r="G61" s="20"/>
    </row>
    <row r="62" spans="1:27" ht="13.5" hidden="1" thickTop="1" x14ac:dyDescent="0.2"/>
    <row r="63" spans="1:27" ht="13.5" thickTop="1" x14ac:dyDescent="0.2"/>
  </sheetData>
  <mergeCells count="4">
    <mergeCell ref="A1:G1"/>
    <mergeCell ref="A2:G2"/>
    <mergeCell ref="A3:G3"/>
    <mergeCell ref="A4:G4"/>
  </mergeCells>
  <phoneticPr fontId="3" type="noConversion"/>
  <pageMargins left="0.75" right="0.75" top="0.75" bottom="0.75" header="0.5" footer="0.5"/>
  <pageSetup scale="6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4D42B-190D-4A8A-9CD2-3DD76D6357E9}">
  <sheetPr codeName="Sheet3">
    <pageSetUpPr fitToPage="1"/>
  </sheetPr>
  <dimension ref="A1:Q69"/>
  <sheetViews>
    <sheetView zoomScaleNormal="100" workbookViewId="0">
      <selection sqref="A1:G1"/>
    </sheetView>
  </sheetViews>
  <sheetFormatPr defaultRowHeight="12.75" x14ac:dyDescent="0.2"/>
  <cols>
    <col min="1" max="1" width="25.5703125" customWidth="1"/>
    <col min="2" max="2" width="11.85546875" bestFit="1" customWidth="1"/>
    <col min="3" max="3" width="12.85546875" bestFit="1" customWidth="1"/>
    <col min="4" max="6" width="11.5703125" customWidth="1"/>
    <col min="7" max="7" width="14.85546875" bestFit="1" customWidth="1"/>
    <col min="8" max="8" width="11.140625" bestFit="1" customWidth="1"/>
    <col min="10" max="10" width="9.5703125" bestFit="1" customWidth="1"/>
    <col min="12" max="12" width="12.85546875" bestFit="1" customWidth="1"/>
    <col min="13" max="13" width="13.85546875" bestFit="1" customWidth="1"/>
    <col min="14" max="14" width="11.140625" style="38" bestFit="1" customWidth="1"/>
    <col min="15" max="15" width="11.140625" bestFit="1" customWidth="1"/>
    <col min="16" max="16" width="12.140625" bestFit="1" customWidth="1"/>
    <col min="17" max="17" width="11.85546875" customWidth="1"/>
  </cols>
  <sheetData>
    <row r="1" spans="1:17" x14ac:dyDescent="0.2">
      <c r="A1" s="90" t="s">
        <v>149</v>
      </c>
      <c r="B1" s="90"/>
      <c r="C1" s="90"/>
      <c r="D1" s="90"/>
      <c r="E1" s="90"/>
      <c r="F1" s="90"/>
      <c r="G1" s="90"/>
    </row>
    <row r="2" spans="1:17" x14ac:dyDescent="0.2">
      <c r="A2" s="90" t="s">
        <v>155</v>
      </c>
      <c r="B2" s="90"/>
      <c r="C2" s="90"/>
      <c r="D2" s="90"/>
      <c r="E2" s="90"/>
      <c r="F2" s="90"/>
      <c r="G2" s="90"/>
    </row>
    <row r="3" spans="1:17" ht="14.25" customHeight="1" x14ac:dyDescent="0.2">
      <c r="A3" s="92" t="s">
        <v>196</v>
      </c>
      <c r="B3" s="90"/>
      <c r="C3" s="90"/>
      <c r="D3" s="90"/>
      <c r="E3" s="90"/>
      <c r="F3" s="90"/>
      <c r="G3" s="90"/>
    </row>
    <row r="4" spans="1:17" ht="14.25" customHeight="1" x14ac:dyDescent="0.2">
      <c r="A4" s="25"/>
      <c r="B4" s="24"/>
      <c r="C4" s="24"/>
      <c r="D4" s="24"/>
      <c r="E4" s="24"/>
      <c r="F4" s="24"/>
      <c r="G4" s="24"/>
      <c r="I4" s="42"/>
      <c r="J4" s="42"/>
      <c r="K4" s="42"/>
      <c r="L4" s="42"/>
      <c r="M4" s="42"/>
      <c r="N4" s="42"/>
    </row>
    <row r="5" spans="1:17" x14ac:dyDescent="0.2">
      <c r="A5" s="10" t="s">
        <v>144</v>
      </c>
      <c r="B5" s="10" t="s">
        <v>139</v>
      </c>
      <c r="C5" s="26" t="s">
        <v>140</v>
      </c>
      <c r="D5" s="10" t="s">
        <v>84</v>
      </c>
      <c r="E5" s="10" t="s">
        <v>141</v>
      </c>
      <c r="F5" s="10" t="s">
        <v>142</v>
      </c>
      <c r="G5" s="10" t="s">
        <v>143</v>
      </c>
      <c r="L5" s="53"/>
      <c r="M5" s="53"/>
      <c r="N5" s="53"/>
      <c r="O5" s="53"/>
      <c r="P5" s="53"/>
      <c r="Q5" s="53"/>
    </row>
    <row r="6" spans="1:17" x14ac:dyDescent="0.2">
      <c r="A6" s="57" t="s">
        <v>0</v>
      </c>
      <c r="B6" s="58">
        <f>ROUND('FY2025 TOTAL'!B6/'FY2025 TOTAL'!B$60*11815000,0)</f>
        <v>104431</v>
      </c>
      <c r="C6" s="58">
        <f>ROUND('FY2025 TOTAL'!C6/'FY2025 TOTAL'!C$60*93600000,0)</f>
        <v>408965</v>
      </c>
      <c r="D6" s="58">
        <f>ROUND('FY2025 TOTAL'!D6/'FY2025 TOTAL'!D$60*7077000,0)</f>
        <v>151709</v>
      </c>
      <c r="E6" s="58">
        <f>ROUND('FY2025 TOTAL'!E6/'FY2025 TOTAL'!E$60*1290000,0)</f>
        <v>22944</v>
      </c>
      <c r="F6" s="58">
        <f>ROUND('FY2025 TOTAL'!F6/'FY2025 TOTAL'!F$60*10175000,0)</f>
        <v>122482</v>
      </c>
      <c r="G6" s="58">
        <f>ROUND('FY2025 TOTAL'!G6/'FY2025 TOTAL'!G$60*765349000,0)</f>
        <v>9949734</v>
      </c>
      <c r="I6" s="32"/>
      <c r="J6" s="35"/>
      <c r="K6" s="35"/>
      <c r="L6" s="53"/>
      <c r="M6" s="53"/>
      <c r="N6" s="53"/>
      <c r="O6" s="53"/>
      <c r="P6" s="53"/>
      <c r="Q6" s="53"/>
    </row>
    <row r="7" spans="1:17" x14ac:dyDescent="0.2">
      <c r="A7" s="57" t="s">
        <v>1</v>
      </c>
      <c r="B7" s="58">
        <f>ROUND('FY2025 TOTAL'!B7/'FY2025 TOTAL'!B$60*11815000,0)</f>
        <v>33886</v>
      </c>
      <c r="C7" s="58">
        <f>ROUND('FY2025 TOTAL'!C7/'FY2025 TOTAL'!C$60*93600000,0)</f>
        <v>225417</v>
      </c>
      <c r="D7" s="58">
        <f>ROUND('FY2025 TOTAL'!D7/'FY2025 TOTAL'!D$60*7077000,0)</f>
        <v>29969</v>
      </c>
      <c r="E7" s="58">
        <f>ROUND('FY2025 TOTAL'!E7/'FY2025 TOTAL'!E$60*1290000,0)</f>
        <v>961</v>
      </c>
      <c r="F7" s="58">
        <f>ROUND('FY2025 TOTAL'!F7/'FY2025 TOTAL'!F$60*10175000,0)</f>
        <v>21437</v>
      </c>
      <c r="G7" s="58">
        <f>ROUND('FY2025 TOTAL'!G7/'FY2025 TOTAL'!G$60*765349000,0)</f>
        <v>1570138</v>
      </c>
      <c r="I7" s="32"/>
      <c r="J7" s="35"/>
      <c r="K7" s="35"/>
      <c r="L7" s="53"/>
      <c r="M7" s="53"/>
      <c r="N7" s="53"/>
      <c r="O7" s="53"/>
      <c r="P7" s="53"/>
      <c r="Q7" s="53"/>
    </row>
    <row r="8" spans="1:17" x14ac:dyDescent="0.2">
      <c r="A8" s="85" t="s">
        <v>2</v>
      </c>
      <c r="B8" s="60">
        <f>ROUND('FY2025 TOTAL'!B8/'FY2025 TOTAL'!B$60*11815000,0)</f>
        <v>166211</v>
      </c>
      <c r="C8" s="60">
        <f>ROUND('FY2025 TOTAL'!C8/'FY2025 TOTAL'!C$60*93600000,0)</f>
        <v>1229536</v>
      </c>
      <c r="D8" s="60">
        <f>ROUND('FY2025 TOTAL'!D8/'FY2025 TOTAL'!D$60*7077000,0)</f>
        <v>70717</v>
      </c>
      <c r="E8" s="60">
        <f>ROUND('FY2025 TOTAL'!E8/'FY2025 TOTAL'!E$60*1290000,0)</f>
        <v>12689</v>
      </c>
      <c r="F8" s="60">
        <f>ROUND('FY2025 TOTAL'!F8/'FY2025 TOTAL'!F$60*10175000,0)</f>
        <v>181949</v>
      </c>
      <c r="G8" s="60">
        <f>ROUND('FY2025 TOTAL'!G8/'FY2025 TOTAL'!G$60*765349000,0)</f>
        <v>15569244</v>
      </c>
      <c r="I8" s="32"/>
      <c r="J8" s="55"/>
      <c r="K8" s="55"/>
      <c r="L8" s="56"/>
      <c r="M8" s="56"/>
      <c r="N8" s="56"/>
      <c r="O8" s="56"/>
      <c r="P8" s="56"/>
      <c r="Q8" s="56"/>
    </row>
    <row r="9" spans="1:17" x14ac:dyDescent="0.2">
      <c r="A9" s="85" t="s">
        <v>3</v>
      </c>
      <c r="B9" s="60">
        <f>ROUND('FY2025 TOTAL'!B9/'FY2025 TOTAL'!B$60*11815000,0)</f>
        <v>69733</v>
      </c>
      <c r="C9" s="60">
        <f>ROUND('FY2025 TOTAL'!C9/'FY2025 TOTAL'!C$60*93600000,0)</f>
        <v>355072</v>
      </c>
      <c r="D9" s="60">
        <f>ROUND('FY2025 TOTAL'!D9/'FY2025 TOTAL'!D$60*7077000,0)</f>
        <v>42073</v>
      </c>
      <c r="E9" s="60">
        <f>ROUND('FY2025 TOTAL'!E9/'FY2025 TOTAL'!E$60*1290000,0)</f>
        <v>6063</v>
      </c>
      <c r="F9" s="60">
        <f>ROUND('FY2025 TOTAL'!F9/'FY2025 TOTAL'!F$60*10175000,0)</f>
        <v>81934</v>
      </c>
      <c r="G9" s="60">
        <f>ROUND('FY2025 TOTAL'!G9/'FY2025 TOTAL'!G$60*765349000,0)</f>
        <v>6199958</v>
      </c>
      <c r="I9" s="32"/>
      <c r="J9" s="55"/>
      <c r="K9" s="55"/>
      <c r="L9" s="56"/>
      <c r="M9" s="56"/>
      <c r="N9" s="56"/>
      <c r="O9" s="56"/>
      <c r="P9" s="56"/>
      <c r="Q9" s="56"/>
    </row>
    <row r="10" spans="1:17" x14ac:dyDescent="0.2">
      <c r="A10" s="57" t="s">
        <v>4</v>
      </c>
      <c r="B10" s="58">
        <f>ROUND('FY2025 TOTAL'!B10/'FY2025 TOTAL'!B$60*11815000,0)</f>
        <v>2284874</v>
      </c>
      <c r="C10" s="58">
        <f>ROUND('FY2025 TOTAL'!C10/'FY2025 TOTAL'!C$60*93600000,0)+1</f>
        <v>19255767</v>
      </c>
      <c r="D10" s="58">
        <f>ROUND('FY2025 TOTAL'!D10/'FY2025 TOTAL'!D$60*7077000,0)+1</f>
        <v>780911</v>
      </c>
      <c r="E10" s="58">
        <f>ROUND('FY2025 TOTAL'!E10/'FY2025 TOTAL'!E$60*1290000,0)-2</f>
        <v>235894</v>
      </c>
      <c r="F10" s="58">
        <f>ROUND('FY2025 TOTAL'!F10/'FY2025 TOTAL'!F$60*10175000,0)+1</f>
        <v>1701877</v>
      </c>
      <c r="G10" s="58">
        <f>ROUND('FY2025 TOTAL'!G10/'FY2025 TOTAL'!G$60*765349000,0)-5</f>
        <v>112321866</v>
      </c>
      <c r="J10" s="35"/>
      <c r="K10" s="35"/>
      <c r="L10" s="53"/>
      <c r="M10" s="53"/>
      <c r="N10" s="53"/>
      <c r="O10" s="53"/>
      <c r="P10" s="53"/>
      <c r="Q10" s="53"/>
    </row>
    <row r="11" spans="1:17" x14ac:dyDescent="0.2">
      <c r="A11" s="57" t="s">
        <v>5</v>
      </c>
      <c r="B11" s="58">
        <f>ROUND('FY2025 TOTAL'!B11/'FY2025 TOTAL'!B$60*11815000,0)</f>
        <v>162184</v>
      </c>
      <c r="C11" s="58">
        <f>ROUND('FY2025 TOTAL'!C11/'FY2025 TOTAL'!C$60*93600000,0)</f>
        <v>1550080</v>
      </c>
      <c r="D11" s="58">
        <f>ROUND('FY2025 TOTAL'!D11/'FY2025 TOTAL'!D$60*7077000,0)</f>
        <v>196048</v>
      </c>
      <c r="E11" s="58">
        <f>ROUND('FY2025 TOTAL'!E11/'FY2025 TOTAL'!E$60*1290000,0)</f>
        <v>22600</v>
      </c>
      <c r="F11" s="58">
        <f>ROUND('FY2025 TOTAL'!F11/'FY2025 TOTAL'!F$60*10175000,0)</f>
        <v>215295</v>
      </c>
      <c r="G11" s="58">
        <f>ROUND('FY2025 TOTAL'!G11/'FY2025 TOTAL'!G$60*765349000,0)</f>
        <v>13406177</v>
      </c>
      <c r="J11" s="35"/>
      <c r="K11" s="35"/>
      <c r="L11" s="53"/>
      <c r="M11" s="53"/>
      <c r="N11" s="53"/>
      <c r="O11" s="53"/>
      <c r="P11" s="53"/>
      <c r="Q11" s="53"/>
    </row>
    <row r="12" spans="1:17" x14ac:dyDescent="0.2">
      <c r="A12" s="85" t="s">
        <v>6</v>
      </c>
      <c r="B12" s="60">
        <f>ROUND('FY2025 TOTAL'!B12/'FY2025 TOTAL'!B$60*11815000,0)</f>
        <v>186335</v>
      </c>
      <c r="C12" s="60">
        <f>ROUND('FY2025 TOTAL'!C12/'FY2025 TOTAL'!C$60*93600000,0)</f>
        <v>1395820</v>
      </c>
      <c r="D12" s="60">
        <f>ROUND('FY2025 TOTAL'!D12/'FY2025 TOTAL'!D$60*7077000,0)</f>
        <v>117872</v>
      </c>
      <c r="E12" s="60">
        <f>ROUND('FY2025 TOTAL'!E12/'FY2025 TOTAL'!E$60*1290000,0)</f>
        <v>21705</v>
      </c>
      <c r="F12" s="60">
        <f>ROUND('FY2025 TOTAL'!F12/'FY2025 TOTAL'!F$60*10175000,0)</f>
        <v>131973</v>
      </c>
      <c r="G12" s="60">
        <f>ROUND('FY2025 TOTAL'!G12/'FY2025 TOTAL'!G$60*765349000,0)</f>
        <v>10662049</v>
      </c>
      <c r="J12" s="55"/>
      <c r="K12" s="55"/>
      <c r="L12" s="56"/>
      <c r="M12" s="56"/>
      <c r="N12" s="56"/>
      <c r="O12" s="56"/>
      <c r="P12" s="56"/>
      <c r="Q12" s="56"/>
    </row>
    <row r="13" spans="1:17" x14ac:dyDescent="0.2">
      <c r="A13" s="85" t="s">
        <v>7</v>
      </c>
      <c r="B13" s="60">
        <f>ROUND('FY2025 TOTAL'!B13/'FY2025 TOTAL'!B$60*11815000,0)</f>
        <v>33156</v>
      </c>
      <c r="C13" s="60">
        <f>ROUND('FY2025 TOTAL'!C13/'FY2025 TOTAL'!C$60*93600000,0)</f>
        <v>284061</v>
      </c>
      <c r="D13" s="60">
        <f>ROUND('FY2025 TOTAL'!D13/'FY2025 TOTAL'!D$60*7077000,0)</f>
        <v>11304</v>
      </c>
      <c r="E13" s="60">
        <f>ROUND('FY2025 TOTAL'!E13/'FY2025 TOTAL'!E$60*1290000,0)</f>
        <v>1863</v>
      </c>
      <c r="F13" s="60">
        <f>ROUND('FY2025 TOTAL'!F13/'FY2025 TOTAL'!F$60*10175000,0)</f>
        <v>37369</v>
      </c>
      <c r="G13" s="60">
        <f>ROUND('FY2025 TOTAL'!G13/'FY2025 TOTAL'!G$60*765349000,0)</f>
        <v>2232880</v>
      </c>
      <c r="I13" s="32"/>
      <c r="J13" s="55"/>
      <c r="K13" s="55"/>
      <c r="L13" s="56"/>
      <c r="M13" s="56"/>
      <c r="N13" s="56"/>
      <c r="O13" s="56"/>
      <c r="P13" s="56"/>
      <c r="Q13" s="56"/>
    </row>
    <row r="14" spans="1:17" x14ac:dyDescent="0.2">
      <c r="A14" s="58" t="s">
        <v>8</v>
      </c>
      <c r="B14" s="58">
        <f>ROUND('FY2025 TOTAL'!B14/'FY2025 TOTAL'!B$60*11815000,0)</f>
        <v>46175</v>
      </c>
      <c r="C14" s="58">
        <f>ROUND('FY2025 TOTAL'!C14/'FY2025 TOTAL'!C$60*93600000,0)</f>
        <v>473517</v>
      </c>
      <c r="D14" s="58">
        <f>ROUND('FY2025 TOTAL'!D14/'FY2025 TOTAL'!D$60*7077000,0)</f>
        <v>32884</v>
      </c>
      <c r="E14" s="58">
        <f>ROUND('FY2025 TOTAL'!E14/'FY2025 TOTAL'!E$60*1290000,0)</f>
        <v>2207</v>
      </c>
      <c r="F14" s="58">
        <f>ROUND('FY2025 TOTAL'!F14/'FY2025 TOTAL'!F$60*10175000,0)</f>
        <v>42923</v>
      </c>
      <c r="G14" s="58">
        <f>ROUND('FY2025 TOTAL'!G14/'FY2025 TOTAL'!G$60*765349000,0)</f>
        <v>2826565</v>
      </c>
      <c r="I14" s="32"/>
      <c r="J14" s="35"/>
      <c r="K14" s="35"/>
      <c r="L14" s="53"/>
      <c r="M14" s="53"/>
      <c r="N14" s="53"/>
      <c r="O14" s="53"/>
      <c r="P14" s="53"/>
      <c r="Q14" s="53"/>
    </row>
    <row r="15" spans="1:17" x14ac:dyDescent="0.2">
      <c r="A15" s="57" t="s">
        <v>9</v>
      </c>
      <c r="B15" s="58">
        <f>ROUND('FY2025 TOTAL'!B15/'FY2025 TOTAL'!B$60*11815000,0)</f>
        <v>315095</v>
      </c>
      <c r="C15" s="58">
        <f>ROUND('FY2025 TOTAL'!C15/'FY2025 TOTAL'!C$60*93600000,0)</f>
        <v>1515476</v>
      </c>
      <c r="D15" s="58">
        <f>ROUND('FY2025 TOTAL'!D15/'FY2025 TOTAL'!D$60*7077000,0)</f>
        <v>180673</v>
      </c>
      <c r="E15" s="58">
        <f>ROUND('FY2025 TOTAL'!E15/'FY2025 TOTAL'!E$60*1290000,0)</f>
        <v>44985</v>
      </c>
      <c r="F15" s="58">
        <f>ROUND('FY2025 TOTAL'!F15/'FY2025 TOTAL'!F$60*10175000,0)</f>
        <v>739888</v>
      </c>
      <c r="G15" s="58">
        <f>ROUND('FY2025 TOTAL'!G15/'FY2025 TOTAL'!G$60*765349000,0)</f>
        <v>46604427</v>
      </c>
      <c r="J15" s="35"/>
      <c r="K15" s="35"/>
      <c r="L15" s="53"/>
      <c r="M15" s="53"/>
      <c r="N15" s="53"/>
      <c r="O15" s="53"/>
      <c r="P15" s="53"/>
      <c r="Q15" s="53"/>
    </row>
    <row r="16" spans="1:17" x14ac:dyDescent="0.2">
      <c r="A16" s="85" t="s">
        <v>10</v>
      </c>
      <c r="B16" s="60">
        <f>ROUND('FY2025 TOTAL'!B16/'FY2025 TOTAL'!B$60*11815000,0)</f>
        <v>268882</v>
      </c>
      <c r="C16" s="60">
        <f>ROUND('FY2025 TOTAL'!C16/'FY2025 TOTAL'!C$60*93600000,0)</f>
        <v>1373461</v>
      </c>
      <c r="D16" s="60">
        <f>ROUND('FY2025 TOTAL'!D16/'FY2025 TOTAL'!D$60*7077000,0)</f>
        <v>122707</v>
      </c>
      <c r="E16" s="60">
        <f>ROUND('FY2025 TOTAL'!E16/'FY2025 TOTAL'!E$60*1290000,0)</f>
        <v>48448</v>
      </c>
      <c r="F16" s="60">
        <f>ROUND('FY2025 TOTAL'!F16/'FY2025 TOTAL'!F$60*10175000,0)</f>
        <v>313017</v>
      </c>
      <c r="G16" s="60">
        <f>ROUND('FY2025 TOTAL'!G16/'FY2025 TOTAL'!G$60*765349000,0)</f>
        <v>23141639</v>
      </c>
      <c r="J16" s="55"/>
      <c r="K16" s="55"/>
      <c r="L16" s="56"/>
      <c r="M16" s="56"/>
      <c r="N16" s="56"/>
      <c r="O16" s="56"/>
      <c r="P16" s="56"/>
      <c r="Q16" s="56"/>
    </row>
    <row r="17" spans="1:17" x14ac:dyDescent="0.2">
      <c r="A17" s="85" t="s">
        <v>11</v>
      </c>
      <c r="B17" s="60">
        <f>ROUND('FY2025 TOTAL'!B17/'FY2025 TOTAL'!B$60*11815000,0)</f>
        <v>54588</v>
      </c>
      <c r="C17" s="60">
        <f>ROUND('FY2025 TOTAL'!C17/'FY2025 TOTAL'!C$60*93600000,0)</f>
        <v>291595</v>
      </c>
      <c r="D17" s="60">
        <f>ROUND('FY2025 TOTAL'!D17/'FY2025 TOTAL'!D$60*7077000,0)</f>
        <v>21229</v>
      </c>
      <c r="E17" s="60">
        <f>ROUND('FY2025 TOTAL'!E17/'FY2025 TOTAL'!E$60*1290000,0)</f>
        <v>3695</v>
      </c>
      <c r="F17" s="60">
        <f>ROUND('FY2025 TOTAL'!F17/'FY2025 TOTAL'!F$60*10175000,0)</f>
        <v>40915</v>
      </c>
      <c r="G17" s="60">
        <f>ROUND('FY2025 TOTAL'!G17/'FY2025 TOTAL'!G$60*765349000,0)</f>
        <v>2973415</v>
      </c>
      <c r="J17" s="55"/>
      <c r="K17" s="55"/>
      <c r="L17" s="56"/>
      <c r="M17" s="56"/>
      <c r="N17" s="56"/>
      <c r="O17" s="56"/>
      <c r="P17" s="56"/>
      <c r="Q17" s="56"/>
    </row>
    <row r="18" spans="1:17" x14ac:dyDescent="0.2">
      <c r="A18" s="57" t="s">
        <v>12</v>
      </c>
      <c r="B18" s="58">
        <f>ROUND('FY2025 TOTAL'!B18/'FY2025 TOTAL'!B$60*11815000,0)</f>
        <v>52644</v>
      </c>
      <c r="C18" s="58">
        <f>ROUND('FY2025 TOTAL'!C18/'FY2025 TOTAL'!C$60*93600000,0)</f>
        <v>324652</v>
      </c>
      <c r="D18" s="58">
        <f>ROUND('FY2025 TOTAL'!D18/'FY2025 TOTAL'!D$60*7077000,0)</f>
        <v>43401</v>
      </c>
      <c r="E18" s="58">
        <f>ROUND('FY2025 TOTAL'!E18/'FY2025 TOTAL'!E$60*1290000,0)</f>
        <v>3554</v>
      </c>
      <c r="F18" s="58">
        <f>ROUND('FY2025 TOTAL'!F18/'FY2025 TOTAL'!F$60*10175000,0)</f>
        <v>88206</v>
      </c>
      <c r="G18" s="58">
        <f>ROUND('FY2025 TOTAL'!G18/'FY2025 TOTAL'!G$60*765349000,0)</f>
        <v>4253925</v>
      </c>
      <c r="I18" s="32"/>
      <c r="J18" s="35"/>
      <c r="K18" s="35"/>
      <c r="L18" s="53"/>
      <c r="M18" s="53"/>
      <c r="N18" s="53"/>
      <c r="O18" s="53"/>
      <c r="P18" s="53"/>
      <c r="Q18" s="53"/>
    </row>
    <row r="19" spans="1:17" x14ac:dyDescent="0.2">
      <c r="A19" s="57" t="s">
        <v>13</v>
      </c>
      <c r="B19" s="58">
        <f>ROUND('FY2025 TOTAL'!B19/'FY2025 TOTAL'!B$60*11815000,0)</f>
        <v>553331</v>
      </c>
      <c r="C19" s="58">
        <f>ROUND('FY2025 TOTAL'!C19/'FY2025 TOTAL'!C$60*93600000,0)</f>
        <v>5059072</v>
      </c>
      <c r="D19" s="58">
        <f>ROUND('FY2025 TOTAL'!D19/'FY2025 TOTAL'!D$60*7077000,0)</f>
        <v>238500</v>
      </c>
      <c r="E19" s="58">
        <f>ROUND('FY2025 TOTAL'!E19/'FY2025 TOTAL'!E$60*1290000,0)</f>
        <v>58530</v>
      </c>
      <c r="F19" s="58">
        <f>ROUND('FY2025 TOTAL'!F19/'FY2025 TOTAL'!F$60*10175000,0)</f>
        <v>346526</v>
      </c>
      <c r="G19" s="58">
        <f>ROUND('FY2025 TOTAL'!G19/'FY2025 TOTAL'!G$60*765349000,0)</f>
        <v>28254518</v>
      </c>
      <c r="I19" s="32"/>
      <c r="J19" s="35"/>
      <c r="K19" s="35"/>
      <c r="L19" s="53"/>
      <c r="M19" s="53"/>
      <c r="N19" s="53"/>
      <c r="O19" s="53"/>
      <c r="P19" s="53"/>
      <c r="Q19" s="53"/>
    </row>
    <row r="20" spans="1:17" x14ac:dyDescent="0.2">
      <c r="A20" s="85" t="s">
        <v>14</v>
      </c>
      <c r="B20" s="60">
        <f>ROUND('FY2025 TOTAL'!B20/'FY2025 TOTAL'!B$60*11815000,0)</f>
        <v>159105</v>
      </c>
      <c r="C20" s="60">
        <f>ROUND('FY2025 TOTAL'!C20/'FY2025 TOTAL'!C$60*93600000,0)</f>
        <v>1108217</v>
      </c>
      <c r="D20" s="60">
        <f>ROUND('FY2025 TOTAL'!D20/'FY2025 TOTAL'!D$60*7077000,0)</f>
        <v>168661</v>
      </c>
      <c r="E20" s="60">
        <f>ROUND('FY2025 TOTAL'!E20/'FY2025 TOTAL'!E$60*1290000,0)</f>
        <v>19145</v>
      </c>
      <c r="F20" s="60">
        <f>ROUND('FY2025 TOTAL'!F20/'FY2025 TOTAL'!F$60*10175000,0)</f>
        <v>154601</v>
      </c>
      <c r="G20" s="60">
        <f>ROUND('FY2025 TOTAL'!G20/'FY2025 TOTAL'!G$60*765349000,0)</f>
        <v>15793645</v>
      </c>
      <c r="I20" s="32"/>
      <c r="J20" s="55"/>
      <c r="K20" s="55"/>
      <c r="L20" s="56"/>
      <c r="M20" s="56"/>
      <c r="N20" s="56"/>
      <c r="O20" s="56"/>
      <c r="P20" s="56"/>
      <c r="Q20" s="56"/>
    </row>
    <row r="21" spans="1:17" x14ac:dyDescent="0.2">
      <c r="A21" s="85" t="s">
        <v>15</v>
      </c>
      <c r="B21" s="60">
        <f>ROUND('FY2025 TOTAL'!B21/'FY2025 TOTAL'!B$60*11815000,0)</f>
        <v>132732</v>
      </c>
      <c r="C21" s="60">
        <f>ROUND('FY2025 TOTAL'!C21/'FY2025 TOTAL'!C$60*93600000,0)</f>
        <v>647635</v>
      </c>
      <c r="D21" s="60">
        <f>ROUND('FY2025 TOTAL'!D21/'FY2025 TOTAL'!D$60*7077000,0)</f>
        <v>50883</v>
      </c>
      <c r="E21" s="60">
        <f>ROUND('FY2025 TOTAL'!E21/'FY2025 TOTAL'!E$60*1290000,0)</f>
        <v>10532</v>
      </c>
      <c r="F21" s="60">
        <f>ROUND('FY2025 TOTAL'!F21/'FY2025 TOTAL'!F$60*10175000,0)</f>
        <v>91435</v>
      </c>
      <c r="G21" s="60">
        <f>ROUND('FY2025 TOTAL'!G21/'FY2025 TOTAL'!G$60*765349000,0)</f>
        <v>7460239</v>
      </c>
      <c r="I21" s="32"/>
      <c r="J21" s="55"/>
      <c r="K21" s="55"/>
      <c r="L21" s="56"/>
      <c r="M21" s="56"/>
      <c r="N21" s="56"/>
      <c r="O21" s="56"/>
      <c r="P21" s="56"/>
      <c r="Q21" s="56"/>
    </row>
    <row r="22" spans="1:17" x14ac:dyDescent="0.2">
      <c r="A22" s="57" t="s">
        <v>16</v>
      </c>
      <c r="B22" s="58">
        <f>ROUND('FY2025 TOTAL'!B22/'FY2025 TOTAL'!B$60*11815000,0)</f>
        <v>69751</v>
      </c>
      <c r="C22" s="58">
        <f>ROUND('FY2025 TOTAL'!C22/'FY2025 TOTAL'!C$60*93600000,0)</f>
        <v>484247</v>
      </c>
      <c r="D22" s="58">
        <f>ROUND('FY2025 TOTAL'!D22/'FY2025 TOTAL'!D$60*7077000,0)</f>
        <v>73389</v>
      </c>
      <c r="E22" s="58">
        <f>ROUND('FY2025 TOTAL'!E22/'FY2025 TOTAL'!E$60*1290000,0)</f>
        <v>8131</v>
      </c>
      <c r="F22" s="58">
        <f>ROUND('FY2025 TOTAL'!F22/'FY2025 TOTAL'!F$60*10175000,0)</f>
        <v>87711</v>
      </c>
      <c r="G22" s="58">
        <f>ROUND('FY2025 TOTAL'!G22/'FY2025 TOTAL'!G$60*765349000,0)</f>
        <v>6825315</v>
      </c>
      <c r="J22" s="35"/>
      <c r="K22" s="35"/>
      <c r="L22" s="53"/>
      <c r="M22" s="53"/>
      <c r="N22" s="53"/>
      <c r="O22" s="53"/>
      <c r="P22" s="53"/>
      <c r="Q22" s="53"/>
    </row>
    <row r="23" spans="1:17" x14ac:dyDescent="0.2">
      <c r="A23" s="57" t="s">
        <v>17</v>
      </c>
      <c r="B23" s="58">
        <f>ROUND('FY2025 TOTAL'!B23/'FY2025 TOTAL'!B$60*11815000,0)</f>
        <v>147027</v>
      </c>
      <c r="C23" s="58">
        <f>ROUND('FY2025 TOTAL'!C23/'FY2025 TOTAL'!C$60*93600000,0)</f>
        <v>518999</v>
      </c>
      <c r="D23" s="58">
        <f>ROUND('FY2025 TOTAL'!D23/'FY2025 TOTAL'!D$60*7077000,0)</f>
        <v>97132</v>
      </c>
      <c r="E23" s="58">
        <f>ROUND('FY2025 TOTAL'!E23/'FY2025 TOTAL'!E$60*1290000,0)</f>
        <v>16862</v>
      </c>
      <c r="F23" s="58">
        <f>ROUND('FY2025 TOTAL'!F23/'FY2025 TOTAL'!F$60*10175000,0)</f>
        <v>115845</v>
      </c>
      <c r="G23" s="58">
        <f>ROUND('FY2025 TOTAL'!G23/'FY2025 TOTAL'!G$60*765349000,0)</f>
        <v>9426717</v>
      </c>
      <c r="J23" s="35"/>
      <c r="K23" s="55"/>
      <c r="L23" s="53"/>
      <c r="M23" s="53"/>
      <c r="N23" s="53"/>
      <c r="O23" s="53"/>
      <c r="P23" s="53"/>
      <c r="Q23" s="53"/>
    </row>
    <row r="24" spans="1:17" x14ac:dyDescent="0.2">
      <c r="A24" s="85" t="s">
        <v>18</v>
      </c>
      <c r="B24" s="60">
        <f>ROUND('FY2025 TOTAL'!B24/'FY2025 TOTAL'!B$60*11815000,0)</f>
        <v>78229</v>
      </c>
      <c r="C24" s="60">
        <f>ROUND('FY2025 TOTAL'!C24/'FY2025 TOTAL'!C$60*93600000,0)</f>
        <v>470138</v>
      </c>
      <c r="D24" s="60">
        <f>ROUND('FY2025 TOTAL'!D24/'FY2025 TOTAL'!D$60*7077000,0)</f>
        <v>67258</v>
      </c>
      <c r="E24" s="60">
        <f>ROUND('FY2025 TOTAL'!E24/'FY2025 TOTAL'!E$60*1290000,0)</f>
        <v>14209</v>
      </c>
      <c r="F24" s="60">
        <f>ROUND('FY2025 TOTAL'!F24/'FY2025 TOTAL'!F$60*10175000,0)</f>
        <v>106017</v>
      </c>
      <c r="G24" s="60">
        <f>ROUND('FY2025 TOTAL'!G24/'FY2025 TOTAL'!G$60*765349000,0)</f>
        <v>9196955</v>
      </c>
      <c r="J24" s="55"/>
      <c r="K24" s="55"/>
      <c r="L24" s="56"/>
      <c r="M24" s="56"/>
      <c r="N24" s="56"/>
      <c r="O24" s="56"/>
      <c r="P24" s="56"/>
      <c r="Q24" s="56"/>
    </row>
    <row r="25" spans="1:17" x14ac:dyDescent="0.2">
      <c r="A25" s="85" t="s">
        <v>19</v>
      </c>
      <c r="B25" s="60">
        <f>ROUND('FY2025 TOTAL'!B25/'FY2025 TOTAL'!B$60*11815000,0)</f>
        <v>34433</v>
      </c>
      <c r="C25" s="60">
        <f>ROUND('FY2025 TOTAL'!C25/'FY2025 TOTAL'!C$60*93600000,0)</f>
        <v>321627</v>
      </c>
      <c r="D25" s="60">
        <f>ROUND('FY2025 TOTAL'!D25/'FY2025 TOTAL'!D$60*7077000,0)</f>
        <v>23994</v>
      </c>
      <c r="E25" s="60">
        <f>ROUND('FY2025 TOTAL'!E25/'FY2025 TOTAL'!E$60*1290000,0)</f>
        <v>5111</v>
      </c>
      <c r="F25" s="60">
        <f>ROUND('FY2025 TOTAL'!F25/'FY2025 TOTAL'!F$60*10175000,0)</f>
        <v>57722</v>
      </c>
      <c r="G25" s="60">
        <f>ROUND('FY2025 TOTAL'!G25/'FY2025 TOTAL'!G$60*765349000,0)</f>
        <v>3132685</v>
      </c>
      <c r="I25" s="32"/>
      <c r="J25" s="55"/>
      <c r="K25" s="55"/>
      <c r="L25" s="56"/>
      <c r="M25" s="56"/>
      <c r="N25" s="56"/>
      <c r="O25" s="56"/>
      <c r="P25" s="56"/>
      <c r="Q25" s="56"/>
    </row>
    <row r="26" spans="1:17" x14ac:dyDescent="0.2">
      <c r="A26" s="57" t="s">
        <v>20</v>
      </c>
      <c r="B26" s="58">
        <f>ROUND('FY2025 TOTAL'!B26/'FY2025 TOTAL'!B$60*11815000,0)</f>
        <v>143748</v>
      </c>
      <c r="C26" s="58">
        <f>ROUND('FY2025 TOTAL'!C26/'FY2025 TOTAL'!C$60*93600000,0)</f>
        <v>1227657</v>
      </c>
      <c r="D26" s="58">
        <f>ROUND('FY2025 TOTAL'!D26/'FY2025 TOTAL'!D$60*7077000,0)</f>
        <v>85887</v>
      </c>
      <c r="E26" s="58">
        <f>ROUND('FY2025 TOTAL'!E26/'FY2025 TOTAL'!E$60*1290000,0)</f>
        <v>11775</v>
      </c>
      <c r="F26" s="58">
        <f>ROUND('FY2025 TOTAL'!F26/'FY2025 TOTAL'!F$60*10175000,0)</f>
        <v>172948</v>
      </c>
      <c r="G26" s="58">
        <f>ROUND('FY2025 TOTAL'!G26/'FY2025 TOTAL'!G$60*765349000,0)</f>
        <v>12012347</v>
      </c>
      <c r="J26" s="35"/>
      <c r="K26" s="35"/>
      <c r="L26" s="53"/>
      <c r="M26" s="53"/>
      <c r="N26" s="53"/>
      <c r="O26" s="53"/>
      <c r="P26" s="53"/>
      <c r="Q26" s="53"/>
    </row>
    <row r="27" spans="1:17" x14ac:dyDescent="0.2">
      <c r="A27" s="57" t="s">
        <v>21</v>
      </c>
      <c r="B27" s="58">
        <f>ROUND('FY2025 TOTAL'!B27/'FY2025 TOTAL'!B$60*11815000,0)</f>
        <v>325587</v>
      </c>
      <c r="C27" s="58">
        <f>ROUND('FY2025 TOTAL'!C27/'FY2025 TOTAL'!C$60*93600000,0)</f>
        <v>3480411</v>
      </c>
      <c r="D27" s="58">
        <f>ROUND('FY2025 TOTAL'!D27/'FY2025 TOTAL'!D$60*7077000,0)</f>
        <v>171320</v>
      </c>
      <c r="E27" s="58">
        <f>ROUND('FY2025 TOTAL'!E27/'FY2025 TOTAL'!E$60*1290000,0)</f>
        <v>36104</v>
      </c>
      <c r="F27" s="58">
        <f>ROUND('FY2025 TOTAL'!F27/'FY2025 TOTAL'!F$60*10175000,0)</f>
        <v>253821</v>
      </c>
      <c r="G27" s="58">
        <f>ROUND('FY2025 TOTAL'!G27/'FY2025 TOTAL'!G$60*765349000,0)</f>
        <v>17139650</v>
      </c>
      <c r="I27" s="32"/>
      <c r="J27" s="35"/>
      <c r="K27" s="35"/>
      <c r="L27" s="53"/>
      <c r="M27" s="53"/>
      <c r="N27" s="53"/>
      <c r="O27" s="53"/>
      <c r="P27" s="53"/>
      <c r="Q27" s="53"/>
    </row>
    <row r="28" spans="1:17" x14ac:dyDescent="0.2">
      <c r="A28" s="85" t="s">
        <v>22</v>
      </c>
      <c r="B28" s="60">
        <f>ROUND('FY2025 TOTAL'!B28/'FY2025 TOTAL'!B$60*11815000,0)</f>
        <v>442117</v>
      </c>
      <c r="C28" s="60">
        <f>ROUND('FY2025 TOTAL'!C28/'FY2025 TOTAL'!C$60*93600000,0)</f>
        <v>2900185</v>
      </c>
      <c r="D28" s="60">
        <f>ROUND('FY2025 TOTAL'!D28/'FY2025 TOTAL'!D$60*7077000,0)</f>
        <v>567679</v>
      </c>
      <c r="E28" s="60">
        <f>ROUND('FY2025 TOTAL'!E28/'FY2025 TOTAL'!E$60*1290000,0)</f>
        <v>41334</v>
      </c>
      <c r="F28" s="60">
        <f>ROUND('FY2025 TOTAL'!F28/'FY2025 TOTAL'!F$60*10175000,0)</f>
        <v>249967</v>
      </c>
      <c r="G28" s="60">
        <f>ROUND('FY2025 TOTAL'!G28/'FY2025 TOTAL'!G$60*765349000,0)</f>
        <v>20681954</v>
      </c>
      <c r="J28" s="55"/>
      <c r="K28" s="55"/>
      <c r="L28" s="56"/>
      <c r="M28" s="56"/>
      <c r="N28" s="56"/>
      <c r="O28" s="56"/>
      <c r="P28" s="56"/>
      <c r="Q28" s="56"/>
    </row>
    <row r="29" spans="1:17" x14ac:dyDescent="0.2">
      <c r="A29" s="85" t="s">
        <v>23</v>
      </c>
      <c r="B29" s="60">
        <f>ROUND('FY2025 TOTAL'!B29/'FY2025 TOTAL'!B$60*11815000,0)</f>
        <v>279461</v>
      </c>
      <c r="C29" s="60">
        <f>ROUND('FY2025 TOTAL'!C29/'FY2025 TOTAL'!C$60*93600000,0)</f>
        <v>2902439</v>
      </c>
      <c r="D29" s="60">
        <f>ROUND('FY2025 TOTAL'!D29/'FY2025 TOTAL'!D$60*7077000,0)</f>
        <v>148272</v>
      </c>
      <c r="E29" s="60">
        <f>ROUND('FY2025 TOTAL'!E29/'FY2025 TOTAL'!E$60*1290000,0)</f>
        <v>19064</v>
      </c>
      <c r="F29" s="60">
        <f>ROUND('FY2025 TOTAL'!F29/'FY2025 TOTAL'!F$60*10175000,0)</f>
        <v>159869</v>
      </c>
      <c r="G29" s="60">
        <f>ROUND('FY2025 TOTAL'!G29/'FY2025 TOTAL'!G$60*765349000,0)</f>
        <v>13679710</v>
      </c>
      <c r="J29" s="55"/>
      <c r="K29" s="55"/>
      <c r="L29" s="56"/>
      <c r="M29" s="56"/>
      <c r="N29" s="56"/>
      <c r="O29" s="56"/>
      <c r="P29" s="56"/>
      <c r="Q29" s="56"/>
    </row>
    <row r="30" spans="1:17" x14ac:dyDescent="0.2">
      <c r="A30" s="57" t="s">
        <v>24</v>
      </c>
      <c r="B30" s="58">
        <f>ROUND('FY2025 TOTAL'!B30/'FY2025 TOTAL'!B$60*11815000,0)</f>
        <v>51567</v>
      </c>
      <c r="C30" s="58">
        <f>ROUND('FY2025 TOTAL'!C30/'FY2025 TOTAL'!C$60*93600000,0)</f>
        <v>310395</v>
      </c>
      <c r="D30" s="58">
        <f>ROUND('FY2025 TOTAL'!D30/'FY2025 TOTAL'!D$60*7077000,0)</f>
        <v>47650</v>
      </c>
      <c r="E30" s="58">
        <f>ROUND('FY2025 TOTAL'!E30/'FY2025 TOTAL'!E$60*1290000,0)</f>
        <v>10223</v>
      </c>
      <c r="F30" s="58">
        <f>ROUND('FY2025 TOTAL'!F30/'FY2025 TOTAL'!F$60*10175000,0)</f>
        <v>67684</v>
      </c>
      <c r="G30" s="58">
        <f>ROUND('FY2025 TOTAL'!G30/'FY2025 TOTAL'!G$60*765349000,0)</f>
        <v>5590199</v>
      </c>
      <c r="I30" s="32"/>
      <c r="J30" s="35"/>
      <c r="K30" s="35"/>
      <c r="L30" s="53"/>
      <c r="M30" s="53"/>
      <c r="N30" s="53"/>
      <c r="O30" s="53"/>
      <c r="P30" s="53"/>
      <c r="Q30" s="53"/>
    </row>
    <row r="31" spans="1:17" x14ac:dyDescent="0.2">
      <c r="A31" s="57" t="s">
        <v>25</v>
      </c>
      <c r="B31" s="58">
        <f>ROUND('FY2025 TOTAL'!B31/'FY2025 TOTAL'!B$60*11815000,0)</f>
        <v>187060</v>
      </c>
      <c r="C31" s="58">
        <f>ROUND('FY2025 TOTAL'!C31/'FY2025 TOTAL'!C$60*93600000,0)</f>
        <v>973641</v>
      </c>
      <c r="D31" s="58">
        <f>ROUND('FY2025 TOTAL'!D31/'FY2025 TOTAL'!D$60*7077000,0)</f>
        <v>162984</v>
      </c>
      <c r="E31" s="58">
        <f>ROUND('FY2025 TOTAL'!E31/'FY2025 TOTAL'!E$60*1290000,0)</f>
        <v>19094</v>
      </c>
      <c r="F31" s="58">
        <f>ROUND('FY2025 TOTAL'!F31/'FY2025 TOTAL'!F$60*10175000,0)</f>
        <v>201947</v>
      </c>
      <c r="G31" s="58">
        <f>ROUND('FY2025 TOTAL'!G31/'FY2025 TOTAL'!G$60*765349000,0)</f>
        <v>13731353</v>
      </c>
      <c r="I31" s="32"/>
      <c r="J31" s="35"/>
      <c r="K31" s="35"/>
      <c r="L31" s="53"/>
      <c r="M31" s="53"/>
      <c r="N31" s="53"/>
      <c r="O31" s="53"/>
      <c r="P31" s="53"/>
      <c r="Q31" s="53"/>
    </row>
    <row r="32" spans="1:17" x14ac:dyDescent="0.2">
      <c r="A32" s="85" t="s">
        <v>26</v>
      </c>
      <c r="B32" s="60">
        <f>ROUND('FY2025 TOTAL'!B32/'FY2025 TOTAL'!B$60*11815000,0)</f>
        <v>34029</v>
      </c>
      <c r="C32" s="60">
        <f>ROUND('FY2025 TOTAL'!C32/'FY2025 TOTAL'!C$60*93600000,0)</f>
        <v>337428</v>
      </c>
      <c r="D32" s="60">
        <f>ROUND('FY2025 TOTAL'!D32/'FY2025 TOTAL'!D$60*7077000,0)</f>
        <v>35604</v>
      </c>
      <c r="E32" s="60">
        <f>ROUND('FY2025 TOTAL'!E32/'FY2025 TOTAL'!E$60*1290000,0)</f>
        <v>995</v>
      </c>
      <c r="F32" s="60">
        <f>ROUND('FY2025 TOTAL'!F32/'FY2025 TOTAL'!F$60*10175000,0)</f>
        <v>55754</v>
      </c>
      <c r="G32" s="60">
        <f>ROUND('FY2025 TOTAL'!G32/'FY2025 TOTAL'!G$60*765349000,0)</f>
        <v>2435018</v>
      </c>
      <c r="J32" s="55"/>
      <c r="K32" s="55"/>
      <c r="L32" s="56"/>
      <c r="M32" s="56"/>
      <c r="N32" s="56"/>
      <c r="O32" s="56"/>
      <c r="P32" s="56"/>
      <c r="Q32" s="56"/>
    </row>
    <row r="33" spans="1:17" x14ac:dyDescent="0.2">
      <c r="A33" s="85" t="s">
        <v>27</v>
      </c>
      <c r="B33" s="60">
        <f>ROUND('FY2025 TOTAL'!B33/'FY2025 TOTAL'!B$60*11815000,0)</f>
        <v>45071</v>
      </c>
      <c r="C33" s="60">
        <f>ROUND('FY2025 TOTAL'!C33/'FY2025 TOTAL'!C$60*93600000,0)</f>
        <v>276445</v>
      </c>
      <c r="D33" s="60">
        <f>ROUND('FY2025 TOTAL'!D33/'FY2025 TOTAL'!D$60*7077000,0)</f>
        <v>47508</v>
      </c>
      <c r="E33" s="60">
        <f>ROUND('FY2025 TOTAL'!E33/'FY2025 TOTAL'!E$60*1290000,0)</f>
        <v>5279</v>
      </c>
      <c r="F33" s="60">
        <f>ROUND('FY2025 TOTAL'!F33/'FY2025 TOTAL'!F$60*10175000,0)</f>
        <v>65975</v>
      </c>
      <c r="G33" s="60">
        <f>ROUND('FY2025 TOTAL'!G33/'FY2025 TOTAL'!G$60*765349000,0)</f>
        <v>4195407</v>
      </c>
      <c r="I33" s="32"/>
      <c r="J33" s="55"/>
      <c r="K33" s="55"/>
      <c r="L33" s="56"/>
      <c r="M33" s="56"/>
      <c r="N33" s="56"/>
      <c r="O33" s="56"/>
      <c r="P33" s="56"/>
      <c r="Q33" s="56"/>
    </row>
    <row r="34" spans="1:17" x14ac:dyDescent="0.2">
      <c r="A34" s="57" t="s">
        <v>28</v>
      </c>
      <c r="B34" s="58">
        <f>ROUND('FY2025 TOTAL'!B34/'FY2025 TOTAL'!B$60*11815000,0)</f>
        <v>134697</v>
      </c>
      <c r="C34" s="58">
        <f>ROUND('FY2025 TOTAL'!C34/'FY2025 TOTAL'!C$60*93600000,0)</f>
        <v>1228577</v>
      </c>
      <c r="D34" s="58">
        <f>ROUND('FY2025 TOTAL'!D34/'FY2025 TOTAL'!D$60*7077000,0)</f>
        <v>118204</v>
      </c>
      <c r="E34" s="58">
        <f>ROUND('FY2025 TOTAL'!E34/'FY2025 TOTAL'!E$60*1290000,0)</f>
        <v>11287</v>
      </c>
      <c r="F34" s="58">
        <f>ROUND('FY2025 TOTAL'!F34/'FY2025 TOTAL'!F$60*10175000,0)</f>
        <v>103140</v>
      </c>
      <c r="G34" s="58">
        <f>ROUND('FY2025 TOTAL'!G34/'FY2025 TOTAL'!G$60*765349000,0)</f>
        <v>7453497</v>
      </c>
      <c r="I34" s="32"/>
      <c r="J34" s="35"/>
      <c r="K34" s="35"/>
      <c r="L34" s="53"/>
      <c r="M34" s="53"/>
      <c r="N34" s="53"/>
      <c r="O34" s="53"/>
      <c r="P34" s="53"/>
      <c r="Q34" s="53"/>
    </row>
    <row r="35" spans="1:17" x14ac:dyDescent="0.2">
      <c r="A35" s="57" t="s">
        <v>29</v>
      </c>
      <c r="B35" s="58">
        <f>ROUND('FY2025 TOTAL'!B35/'FY2025 TOTAL'!B$60*11815000,0)</f>
        <v>24369</v>
      </c>
      <c r="C35" s="58">
        <f>ROUND('FY2025 TOTAL'!C35/'FY2025 TOTAL'!C$60*93600000,0)</f>
        <v>160738</v>
      </c>
      <c r="D35" s="58">
        <f>ROUND('FY2025 TOTAL'!D35/'FY2025 TOTAL'!D$60*7077000,0)</f>
        <v>24022</v>
      </c>
      <c r="E35" s="58">
        <f>ROUND('FY2025 TOTAL'!E35/'FY2025 TOTAL'!E$60*1290000,0)</f>
        <v>2585</v>
      </c>
      <c r="F35" s="58">
        <f>ROUND('FY2025 TOTAL'!F35/'FY2025 TOTAL'!F$60*10175000,0)</f>
        <v>54600</v>
      </c>
      <c r="G35" s="58">
        <f>ROUND('FY2025 TOTAL'!G35/'FY2025 TOTAL'!G$60*765349000,0)</f>
        <v>3253514</v>
      </c>
      <c r="I35" s="32"/>
      <c r="J35" s="35"/>
      <c r="K35" s="35"/>
      <c r="L35" s="53"/>
      <c r="M35" s="53"/>
      <c r="N35" s="53"/>
      <c r="O35" s="53"/>
      <c r="P35" s="53"/>
      <c r="Q35" s="53"/>
    </row>
    <row r="36" spans="1:17" x14ac:dyDescent="0.2">
      <c r="A36" s="85" t="s">
        <v>30</v>
      </c>
      <c r="B36" s="60">
        <f>ROUND('FY2025 TOTAL'!B36/'FY2025 TOTAL'!B$60*11815000,0)</f>
        <v>547386</v>
      </c>
      <c r="C36" s="60">
        <f>ROUND('FY2025 TOTAL'!C36/'FY2025 TOTAL'!C$60*93600000,0)</f>
        <v>5331760</v>
      </c>
      <c r="D36" s="60">
        <f>ROUND('FY2025 TOTAL'!D36/'FY2025 TOTAL'!D$60*7077000,0)</f>
        <v>223635</v>
      </c>
      <c r="E36" s="60">
        <f>ROUND('FY2025 TOTAL'!E36/'FY2025 TOTAL'!E$60*1290000,0)</f>
        <v>48875</v>
      </c>
      <c r="F36" s="60">
        <f>ROUND('FY2025 TOTAL'!F36/'FY2025 TOTAL'!F$60*10175000,0)</f>
        <v>287800</v>
      </c>
      <c r="G36" s="60">
        <f>ROUND('FY2025 TOTAL'!G36/'FY2025 TOTAL'!G$60*765349000,0)</f>
        <v>20095733</v>
      </c>
      <c r="I36" s="32"/>
      <c r="J36" s="55"/>
      <c r="K36" s="55"/>
      <c r="L36" s="56"/>
      <c r="M36" s="56"/>
      <c r="N36" s="56"/>
      <c r="O36" s="56"/>
      <c r="P36" s="56"/>
      <c r="Q36" s="56"/>
    </row>
    <row r="37" spans="1:17" x14ac:dyDescent="0.2">
      <c r="A37" s="85" t="s">
        <v>31</v>
      </c>
      <c r="B37" s="60">
        <f>ROUND('FY2025 TOTAL'!B37/'FY2025 TOTAL'!B$60*11815000,0)</f>
        <v>47713</v>
      </c>
      <c r="C37" s="60">
        <f>ROUND('FY2025 TOTAL'!C37/'FY2025 TOTAL'!C$60*93600000,0)</f>
        <v>509158</v>
      </c>
      <c r="D37" s="60">
        <f>ROUND('FY2025 TOTAL'!D37/'FY2025 TOTAL'!D$60*7077000,0)</f>
        <v>36989</v>
      </c>
      <c r="E37" s="60">
        <f>ROUND('FY2025 TOTAL'!E37/'FY2025 TOTAL'!E$60*1290000,0)</f>
        <v>8320</v>
      </c>
      <c r="F37" s="60">
        <f>ROUND('FY2025 TOTAL'!F37/'FY2025 TOTAL'!F$60*10175000,0)</f>
        <v>55965</v>
      </c>
      <c r="G37" s="60">
        <f>ROUND('FY2025 TOTAL'!G37/'FY2025 TOTAL'!G$60*765349000,0)</f>
        <v>4079513</v>
      </c>
      <c r="I37" s="32"/>
      <c r="J37" s="55"/>
      <c r="K37" s="55"/>
      <c r="L37" s="56"/>
      <c r="M37" s="56"/>
      <c r="N37" s="56"/>
      <c r="O37" s="56"/>
      <c r="P37" s="56"/>
      <c r="Q37" s="56"/>
    </row>
    <row r="38" spans="1:17" x14ac:dyDescent="0.2">
      <c r="A38" s="57" t="s">
        <v>32</v>
      </c>
      <c r="B38" s="58">
        <f>ROUND('FY2025 TOTAL'!B38/'FY2025 TOTAL'!B$60*11815000,0)</f>
        <v>839338</v>
      </c>
      <c r="C38" s="58">
        <f>ROUND('FY2025 TOTAL'!C38/'FY2025 TOTAL'!C$60*93600000,0)</f>
        <v>7967958</v>
      </c>
      <c r="D38" s="58">
        <f>ROUND('FY2025 TOTAL'!D38/'FY2025 TOTAL'!D$60*7077000,0)</f>
        <v>255286</v>
      </c>
      <c r="E38" s="58">
        <f>ROUND('FY2025 TOTAL'!E38/'FY2025 TOTAL'!E$60*1290000,0)</f>
        <v>39548</v>
      </c>
      <c r="F38" s="58">
        <f>ROUND('FY2025 TOTAL'!F38/'FY2025 TOTAL'!F$60*10175000,0)</f>
        <v>545047</v>
      </c>
      <c r="G38" s="58">
        <f>ROUND('FY2025 TOTAL'!G38/'FY2025 TOTAL'!G$60*765349000,0)</f>
        <v>47080350</v>
      </c>
      <c r="I38" s="32"/>
      <c r="J38" s="35"/>
      <c r="K38" s="35"/>
      <c r="L38" s="53"/>
      <c r="M38" s="53"/>
      <c r="N38" s="53"/>
      <c r="O38" s="53"/>
      <c r="P38" s="53"/>
      <c r="Q38" s="53"/>
    </row>
    <row r="39" spans="1:17" x14ac:dyDescent="0.2">
      <c r="A39" s="57" t="s">
        <v>33</v>
      </c>
      <c r="B39" s="58">
        <f>ROUND('FY2025 TOTAL'!B39/'FY2025 TOTAL'!B$60*11815000,0)</f>
        <v>209994</v>
      </c>
      <c r="C39" s="58">
        <f>ROUND('FY2025 TOTAL'!C39/'FY2025 TOTAL'!C$60*93600000,0)</f>
        <v>1252672</v>
      </c>
      <c r="D39" s="58">
        <f>ROUND('FY2025 TOTAL'!D39/'FY2025 TOTAL'!D$60*7077000,0)</f>
        <v>149287</v>
      </c>
      <c r="E39" s="58">
        <f>ROUND('FY2025 TOTAL'!E39/'FY2025 TOTAL'!E$60*1290000,0)</f>
        <v>27161</v>
      </c>
      <c r="F39" s="58">
        <f>ROUND('FY2025 TOTAL'!F39/'FY2025 TOTAL'!F$60*10175000,0)</f>
        <v>304009</v>
      </c>
      <c r="G39" s="58">
        <f>ROUND('FY2025 TOTAL'!G39/'FY2025 TOTAL'!G$60*765349000,0)</f>
        <v>22429287</v>
      </c>
      <c r="I39" s="32"/>
      <c r="J39" s="35"/>
      <c r="K39" s="35"/>
      <c r="L39" s="53"/>
      <c r="M39" s="53"/>
      <c r="N39" s="53"/>
      <c r="O39" s="53"/>
      <c r="P39" s="53"/>
      <c r="Q39" s="53"/>
    </row>
    <row r="40" spans="1:17" x14ac:dyDescent="0.2">
      <c r="A40" s="85" t="s">
        <v>34</v>
      </c>
      <c r="B40" s="60">
        <f>ROUND('FY2025 TOTAL'!B40/'FY2025 TOTAL'!B$60*11815000,0)</f>
        <v>29373</v>
      </c>
      <c r="C40" s="60">
        <f>ROUND('FY2025 TOTAL'!C40/'FY2025 TOTAL'!C$60*93600000,0)</f>
        <v>191716</v>
      </c>
      <c r="D40" s="60">
        <f>ROUND('FY2025 TOTAL'!D40/'FY2025 TOTAL'!D$60*7077000,0)</f>
        <v>19899</v>
      </c>
      <c r="E40" s="60">
        <f>ROUND('FY2025 TOTAL'!E40/'FY2025 TOTAL'!E$60*1290000,0)</f>
        <v>3691</v>
      </c>
      <c r="F40" s="60">
        <f>ROUND('FY2025 TOTAL'!F40/'FY2025 TOTAL'!F$60*10175000,0)</f>
        <v>29328</v>
      </c>
      <c r="G40" s="60">
        <f>ROUND('FY2025 TOTAL'!G40/'FY2025 TOTAL'!G$60*765349000,0)</f>
        <v>2040391</v>
      </c>
      <c r="I40" s="32"/>
      <c r="J40" s="55"/>
      <c r="K40" s="55"/>
      <c r="L40" s="56"/>
      <c r="M40" s="56"/>
      <c r="N40" s="56"/>
      <c r="O40" s="56"/>
      <c r="P40" s="56"/>
      <c r="Q40" s="56"/>
    </row>
    <row r="41" spans="1:17" x14ac:dyDescent="0.2">
      <c r="A41" s="85" t="s">
        <v>35</v>
      </c>
      <c r="B41" s="60">
        <f>ROUND('FY2025 TOTAL'!B41/'FY2025 TOTAL'!B$60*11815000,0)</f>
        <v>322637</v>
      </c>
      <c r="C41" s="60">
        <f>ROUND('FY2025 TOTAL'!C41/'FY2025 TOTAL'!C$60*93600000,0)</f>
        <v>2574088</v>
      </c>
      <c r="D41" s="60">
        <f>ROUND('FY2025 TOTAL'!D41/'FY2025 TOTAL'!D$60*7077000,0)</f>
        <v>264928</v>
      </c>
      <c r="E41" s="60">
        <f>ROUND('FY2025 TOTAL'!E41/'FY2025 TOTAL'!E$60*1290000,0)</f>
        <v>25081</v>
      </c>
      <c r="F41" s="60">
        <f>ROUND('FY2025 TOTAL'!F41/'FY2025 TOTAL'!F$60*10175000,0)</f>
        <v>254630</v>
      </c>
      <c r="G41" s="60">
        <f>ROUND('FY2025 TOTAL'!G41/'FY2025 TOTAL'!G$60*765349000,0)</f>
        <v>25706375</v>
      </c>
      <c r="J41" s="55"/>
      <c r="K41" s="55"/>
      <c r="L41" s="56"/>
      <c r="M41" s="56"/>
      <c r="N41" s="56"/>
      <c r="O41" s="56"/>
      <c r="P41" s="56"/>
      <c r="Q41" s="56"/>
    </row>
    <row r="42" spans="1:17" x14ac:dyDescent="0.2">
      <c r="A42" s="57" t="s">
        <v>36</v>
      </c>
      <c r="B42" s="58">
        <f>ROUND('FY2025 TOTAL'!B42/'FY2025 TOTAL'!B$60*11815000,0)</f>
        <v>76287</v>
      </c>
      <c r="C42" s="58">
        <f>ROUND('FY2025 TOTAL'!C42/'FY2025 TOTAL'!C$60*93600000,0)</f>
        <v>524907</v>
      </c>
      <c r="D42" s="58">
        <f>ROUND('FY2025 TOTAL'!D42/'FY2025 TOTAL'!D$60*7077000,0)</f>
        <v>56655</v>
      </c>
      <c r="E42" s="58">
        <f>ROUND('FY2025 TOTAL'!E42/'FY2025 TOTAL'!E$60*1290000,0)</f>
        <v>9943</v>
      </c>
      <c r="F42" s="58">
        <f>ROUND('FY2025 TOTAL'!F42/'FY2025 TOTAL'!F$60*10175000,0)</f>
        <v>105938</v>
      </c>
      <c r="G42" s="58">
        <f>ROUND('FY2025 TOTAL'!G42/'FY2025 TOTAL'!G$60*765349000,0)</f>
        <v>7953617</v>
      </c>
      <c r="J42" s="35"/>
      <c r="K42" s="35"/>
      <c r="L42" s="53"/>
      <c r="M42" s="53"/>
      <c r="N42" s="53"/>
      <c r="O42" s="53"/>
      <c r="P42" s="53"/>
      <c r="Q42" s="53"/>
    </row>
    <row r="43" spans="1:17" x14ac:dyDescent="0.2">
      <c r="A43" s="57" t="s">
        <v>37</v>
      </c>
      <c r="B43" s="58">
        <f>ROUND('FY2025 TOTAL'!B43/'FY2025 TOTAL'!B$60*11815000,0)</f>
        <v>251489</v>
      </c>
      <c r="C43" s="58">
        <f>ROUND('FY2025 TOTAL'!C43/'FY2025 TOTAL'!C$60*93600000,0)</f>
        <v>1817092</v>
      </c>
      <c r="D43" s="58">
        <f>ROUND('FY2025 TOTAL'!D43/'FY2025 TOTAL'!D$60*7077000,0)</f>
        <v>204097</v>
      </c>
      <c r="E43" s="58">
        <f>ROUND('FY2025 TOTAL'!E43/'FY2025 TOTAL'!E$60*1290000,0)</f>
        <v>14510</v>
      </c>
      <c r="F43" s="58">
        <f>ROUND('FY2025 TOTAL'!F43/'FY2025 TOTAL'!F$60*10175000,0)</f>
        <v>148704</v>
      </c>
      <c r="G43" s="58">
        <f>ROUND('FY2025 TOTAL'!G43/'FY2025 TOTAL'!G$60*765349000,0)</f>
        <v>9318651</v>
      </c>
      <c r="J43" s="35"/>
      <c r="K43" s="35"/>
      <c r="L43" s="53"/>
      <c r="M43" s="53"/>
      <c r="N43" s="53"/>
      <c r="O43" s="53"/>
      <c r="P43" s="53"/>
      <c r="Q43" s="53"/>
    </row>
    <row r="44" spans="1:17" x14ac:dyDescent="0.2">
      <c r="A44" s="85" t="s">
        <v>38</v>
      </c>
      <c r="B44" s="60">
        <f>ROUND('FY2025 TOTAL'!B44/'FY2025 TOTAL'!B$60*11815000,0)</f>
        <v>589207</v>
      </c>
      <c r="C44" s="60">
        <f>ROUND('FY2025 TOTAL'!C44/'FY2025 TOTAL'!C$60*93600000,0)</f>
        <v>4753045</v>
      </c>
      <c r="D44" s="60">
        <f>ROUND('FY2025 TOTAL'!D44/'FY2025 TOTAL'!D$60*7077000,0)</f>
        <v>314423</v>
      </c>
      <c r="E44" s="60">
        <f>ROUND('FY2025 TOTAL'!E44/'FY2025 TOTAL'!E$60*1290000,0)</f>
        <v>97658</v>
      </c>
      <c r="F44" s="60">
        <f>ROUND('FY2025 TOTAL'!F44/'FY2025 TOTAL'!F$60*10175000,0)</f>
        <v>341656</v>
      </c>
      <c r="G44" s="60">
        <f>ROUND('FY2025 TOTAL'!G44/'FY2025 TOTAL'!G$60*765349000,0)</f>
        <v>28591910</v>
      </c>
      <c r="J44" s="55"/>
      <c r="K44" s="55"/>
      <c r="L44" s="56"/>
      <c r="M44" s="56"/>
      <c r="N44" s="56"/>
      <c r="O44" s="56"/>
      <c r="P44" s="56"/>
      <c r="Q44" s="56"/>
    </row>
    <row r="45" spans="1:17" x14ac:dyDescent="0.2">
      <c r="A45" s="85" t="s">
        <v>39</v>
      </c>
      <c r="B45" s="60">
        <f>ROUND('FY2025 TOTAL'!B45/'FY2025 TOTAL'!B$60*11815000,0)</f>
        <v>68384</v>
      </c>
      <c r="C45" s="60">
        <f>ROUND('FY2025 TOTAL'!C45/'FY2025 TOTAL'!C$60*93600000,0)</f>
        <v>776743</v>
      </c>
      <c r="D45" s="60">
        <f>ROUND('FY2025 TOTAL'!D45/'FY2025 TOTAL'!D$60*7077000,0)</f>
        <v>38687</v>
      </c>
      <c r="E45" s="60">
        <f>ROUND('FY2025 TOTAL'!E45/'FY2025 TOTAL'!E$60*1290000,0)</f>
        <v>4130</v>
      </c>
      <c r="F45" s="60">
        <f>ROUND('FY2025 TOTAL'!F45/'FY2025 TOTAL'!F$60*10175000,0)</f>
        <v>62181</v>
      </c>
      <c r="G45" s="60">
        <f>ROUND('FY2025 TOTAL'!G45/'FY2025 TOTAL'!G$60*765349000,0)</f>
        <v>3684252</v>
      </c>
      <c r="J45" s="55"/>
      <c r="K45" s="55"/>
      <c r="L45" s="56"/>
      <c r="M45" s="56"/>
      <c r="N45" s="56"/>
      <c r="O45" s="56"/>
      <c r="P45" s="56"/>
      <c r="Q45" s="56"/>
    </row>
    <row r="46" spans="1:17" x14ac:dyDescent="0.2">
      <c r="A46" s="57" t="s">
        <v>40</v>
      </c>
      <c r="B46" s="58">
        <f>ROUND('FY2025 TOTAL'!B46/'FY2025 TOTAL'!B$60*11815000,0)</f>
        <v>59644</v>
      </c>
      <c r="C46" s="58">
        <f>ROUND('FY2025 TOTAL'!C46/'FY2025 TOTAL'!C$60*93600000,0)</f>
        <v>557111</v>
      </c>
      <c r="D46" s="58">
        <f>ROUND('FY2025 TOTAL'!D46/'FY2025 TOTAL'!D$60*7077000,0)</f>
        <v>22403</v>
      </c>
      <c r="E46" s="58">
        <f>ROUND('FY2025 TOTAL'!E46/'FY2025 TOTAL'!E$60*1290000,0)</f>
        <v>5104</v>
      </c>
      <c r="F46" s="58">
        <f>ROUND('FY2025 TOTAL'!F46/'FY2025 TOTAL'!F$60*10175000,0)</f>
        <v>45965</v>
      </c>
      <c r="G46" s="58">
        <f>ROUND('FY2025 TOTAL'!G46/'FY2025 TOTAL'!G$60*765349000,0)</f>
        <v>2418140</v>
      </c>
      <c r="H46" s="20"/>
      <c r="J46" s="35"/>
      <c r="K46" s="35"/>
      <c r="L46" s="53"/>
      <c r="M46" s="53"/>
      <c r="N46" s="53"/>
      <c r="O46" s="53"/>
      <c r="P46" s="53"/>
      <c r="Q46" s="53"/>
    </row>
    <row r="47" spans="1:17" x14ac:dyDescent="0.2">
      <c r="A47" s="57" t="s">
        <v>41</v>
      </c>
      <c r="B47" s="58">
        <f>ROUND('FY2025 TOTAL'!B47/'FY2025 TOTAL'!B$60*11815000,0)</f>
        <v>122052</v>
      </c>
      <c r="C47" s="58">
        <f>ROUND('FY2025 TOTAL'!C47/'FY2025 TOTAL'!C$60*93600000,0)</f>
        <v>725197</v>
      </c>
      <c r="D47" s="58">
        <f>ROUND('FY2025 TOTAL'!D47/'FY2025 TOTAL'!D$60*7077000,0)</f>
        <v>108849</v>
      </c>
      <c r="E47" s="58">
        <f>ROUND('FY2025 TOTAL'!E47/'FY2025 TOTAL'!E$60*1290000,0)</f>
        <v>13740</v>
      </c>
      <c r="F47" s="58">
        <f>ROUND('FY2025 TOTAL'!F47/'FY2025 TOTAL'!F$60*10175000,0)</f>
        <v>165448</v>
      </c>
      <c r="G47" s="58">
        <f>ROUND('FY2025 TOTAL'!G47/'FY2025 TOTAL'!G$60*765349000,0)</f>
        <v>10927910</v>
      </c>
      <c r="J47" s="35"/>
      <c r="K47" s="35"/>
      <c r="L47" s="53"/>
      <c r="M47" s="56"/>
      <c r="N47" s="53"/>
      <c r="O47" s="53"/>
      <c r="P47" s="53"/>
      <c r="Q47" s="53"/>
    </row>
    <row r="48" spans="1:17" x14ac:dyDescent="0.2">
      <c r="A48" s="85" t="s">
        <v>42</v>
      </c>
      <c r="B48" s="60">
        <f>ROUND('FY2025 TOTAL'!B48/'FY2025 TOTAL'!B$60*11815000,0)</f>
        <v>12184</v>
      </c>
      <c r="C48" s="60">
        <f>ROUND('FY2025 TOTAL'!C48/'FY2025 TOTAL'!C$60*93600000,0)</f>
        <v>89249</v>
      </c>
      <c r="D48" s="60">
        <f>ROUND('FY2025 TOTAL'!D48/'FY2025 TOTAL'!D$60*7077000,0)</f>
        <v>9457</v>
      </c>
      <c r="E48" s="60">
        <f>ROUND('FY2025 TOTAL'!E48/'FY2025 TOTAL'!E$60*1290000,0)</f>
        <v>679</v>
      </c>
      <c r="F48" s="60">
        <f>ROUND('FY2025 TOTAL'!F48/'FY2025 TOTAL'!F$60*10175000,0)</f>
        <v>35763</v>
      </c>
      <c r="G48" s="60">
        <f>ROUND('FY2025 TOTAL'!G48/'FY2025 TOTAL'!G$60*765349000,0)</f>
        <v>2138295</v>
      </c>
      <c r="J48" s="55"/>
      <c r="K48" s="55"/>
      <c r="L48" s="56"/>
      <c r="M48" s="56"/>
      <c r="N48" s="56"/>
      <c r="O48" s="56"/>
      <c r="P48" s="56"/>
      <c r="Q48" s="56"/>
    </row>
    <row r="49" spans="1:17" x14ac:dyDescent="0.2">
      <c r="A49" s="85" t="s">
        <v>43</v>
      </c>
      <c r="B49" s="60">
        <f>ROUND('FY2025 TOTAL'!B49/'FY2025 TOTAL'!B$60*11815000,0)</f>
        <v>163722</v>
      </c>
      <c r="C49" s="60">
        <f>ROUND('FY2025 TOTAL'!C49/'FY2025 TOTAL'!C$60*93600000,0)</f>
        <v>814806</v>
      </c>
      <c r="D49" s="60">
        <f>ROUND('FY2025 TOTAL'!D49/'FY2025 TOTAL'!D$60*7077000,0)</f>
        <v>141220</v>
      </c>
      <c r="E49" s="60">
        <f>ROUND('FY2025 TOTAL'!E49/'FY2025 TOTAL'!E$60*1290000,0)</f>
        <v>32346</v>
      </c>
      <c r="F49" s="60">
        <f>ROUND('FY2025 TOTAL'!F49/'FY2025 TOTAL'!F$60*10175000,0)</f>
        <v>178909</v>
      </c>
      <c r="G49" s="60">
        <f>ROUND('FY2025 TOTAL'!G49/'FY2025 TOTAL'!G$60*765349000,0)</f>
        <v>15911396</v>
      </c>
      <c r="J49" s="55"/>
      <c r="K49" s="55"/>
      <c r="L49" s="56"/>
      <c r="M49" s="56"/>
      <c r="N49" s="56"/>
      <c r="O49" s="56"/>
      <c r="P49" s="56"/>
      <c r="Q49" s="56"/>
    </row>
    <row r="50" spans="1:17" x14ac:dyDescent="0.2">
      <c r="A50" s="57" t="s">
        <v>44</v>
      </c>
      <c r="B50" s="58">
        <f>ROUND('FY2025 TOTAL'!B50/'FY2025 TOTAL'!B$60*11815000,0)</f>
        <v>865284</v>
      </c>
      <c r="C50" s="58">
        <f>ROUND('FY2025 TOTAL'!C50/'FY2025 TOTAL'!C$60*93600000,0)</f>
        <v>7531640</v>
      </c>
      <c r="D50" s="58">
        <f>ROUND('FY2025 TOTAL'!D50/'FY2025 TOTAL'!D$60*7077000,0)</f>
        <v>599917</v>
      </c>
      <c r="E50" s="58">
        <f>ROUND('FY2025 TOTAL'!E50/'FY2025 TOTAL'!E$60*1290000,0)</f>
        <v>142446</v>
      </c>
      <c r="F50" s="58">
        <f>ROUND('FY2025 TOTAL'!F50/'FY2025 TOTAL'!F$60*10175000,0)</f>
        <v>686284</v>
      </c>
      <c r="G50" s="58">
        <f>ROUND('FY2025 TOTAL'!G50/'FY2025 TOTAL'!G$60*765349000,0)</f>
        <v>65953819</v>
      </c>
      <c r="J50" s="52"/>
      <c r="K50" s="51"/>
      <c r="L50" s="53"/>
      <c r="M50" s="53"/>
      <c r="N50" s="53"/>
      <c r="O50" s="53"/>
      <c r="P50" s="53"/>
      <c r="Q50" s="53"/>
    </row>
    <row r="51" spans="1:17" x14ac:dyDescent="0.2">
      <c r="A51" s="57" t="s">
        <v>45</v>
      </c>
      <c r="B51" s="58">
        <f>ROUND('FY2025 TOTAL'!B51/'FY2025 TOTAL'!B$60*11815000,0)</f>
        <v>80065</v>
      </c>
      <c r="C51" s="58">
        <f>ROUND('FY2025 TOTAL'!C51/'FY2025 TOTAL'!C$60*93600000,0)</f>
        <v>667889</v>
      </c>
      <c r="D51" s="58">
        <f>ROUND('FY2025 TOTAL'!D51/'FY2025 TOTAL'!D$60*7077000,0)</f>
        <v>95334</v>
      </c>
      <c r="E51" s="58">
        <f>ROUND('FY2025 TOTAL'!E51/'FY2025 TOTAL'!E$60*1290000,0)</f>
        <v>10732</v>
      </c>
      <c r="F51" s="58">
        <f>ROUND('FY2025 TOTAL'!F51/'FY2025 TOTAL'!F$60*10175000,0)</f>
        <v>116711</v>
      </c>
      <c r="G51" s="58">
        <f>ROUND('FY2025 TOTAL'!G51/'FY2025 TOTAL'!G$60*765349000,0)</f>
        <v>8090720</v>
      </c>
      <c r="J51" s="52"/>
      <c r="K51" s="51"/>
      <c r="L51" s="53"/>
      <c r="M51" s="53"/>
      <c r="N51" s="53"/>
      <c r="O51" s="53"/>
      <c r="P51" s="53"/>
      <c r="Q51" s="53"/>
    </row>
    <row r="52" spans="1:17" x14ac:dyDescent="0.2">
      <c r="A52" s="85" t="s">
        <v>46</v>
      </c>
      <c r="B52" s="60">
        <f>ROUND('FY2025 TOTAL'!B52/'FY2025 TOTAL'!B$60*11815000,0)</f>
        <v>21089</v>
      </c>
      <c r="C52" s="60">
        <f>ROUND('FY2025 TOTAL'!C52/'FY2025 TOTAL'!C$60*93600000,0)</f>
        <v>143530</v>
      </c>
      <c r="D52" s="60">
        <f>ROUND('FY2025 TOTAL'!D52/'FY2025 TOTAL'!D$60*7077000,0)</f>
        <v>8023</v>
      </c>
      <c r="E52" s="60">
        <f>ROUND('FY2025 TOTAL'!E52/'FY2025 TOTAL'!E$60*1290000,0)</f>
        <v>1140</v>
      </c>
      <c r="F52" s="60">
        <f>ROUND('FY2025 TOTAL'!F52/'FY2025 TOTAL'!F$60*10175000,0)</f>
        <v>30423</v>
      </c>
      <c r="G52" s="60">
        <f>ROUND('FY2025 TOTAL'!G52/'FY2025 TOTAL'!G$60*765349000,0)</f>
        <v>1758570</v>
      </c>
      <c r="I52" s="32"/>
      <c r="J52" s="66"/>
      <c r="K52" s="67"/>
      <c r="L52" s="56"/>
      <c r="M52" s="56"/>
      <c r="N52" s="56"/>
      <c r="O52" s="56"/>
      <c r="P52" s="56"/>
      <c r="Q52" s="56"/>
    </row>
    <row r="53" spans="1:17" x14ac:dyDescent="0.2">
      <c r="A53" s="85" t="s">
        <v>47</v>
      </c>
      <c r="B53" s="60">
        <f>ROUND('FY2025 TOTAL'!B53/'FY2025 TOTAL'!B$60*11815000,0)</f>
        <v>1716</v>
      </c>
      <c r="C53" s="60">
        <f>ROUND('FY2025 TOTAL'!C53/'FY2025 TOTAL'!C$60*93600000,0)</f>
        <v>14046</v>
      </c>
      <c r="D53" s="60">
        <f>ROUND('FY2025 TOTAL'!D53/'FY2025 TOTAL'!D$60*7077000,0)</f>
        <v>625</v>
      </c>
      <c r="E53" s="60">
        <f>ROUND('FY2025 TOTAL'!E53/'FY2025 TOTAL'!E$60*1290000,0)</f>
        <v>71</v>
      </c>
      <c r="F53" s="60">
        <f>ROUND('FY2025 TOTAL'!F53/'FY2025 TOTAL'!F$60*10175000,0)</f>
        <v>4745</v>
      </c>
      <c r="G53" s="60">
        <f>ROUND('FY2025 TOTAL'!G53/'FY2025 TOTAL'!G$60*765349000,0)</f>
        <v>142278</v>
      </c>
      <c r="I53" s="41"/>
      <c r="J53" s="66"/>
      <c r="K53" s="67"/>
      <c r="L53" s="56"/>
      <c r="M53" s="56"/>
      <c r="N53" s="56"/>
      <c r="O53" s="56"/>
      <c r="P53" s="56"/>
      <c r="Q53" s="56"/>
    </row>
    <row r="54" spans="1:17" x14ac:dyDescent="0.2">
      <c r="A54" s="57" t="s">
        <v>48</v>
      </c>
      <c r="B54" s="58">
        <f>ROUND('FY2025 TOTAL'!B54/'FY2025 TOTAL'!B$60*11815000,0)</f>
        <v>151193</v>
      </c>
      <c r="C54" s="58">
        <f>ROUND('FY2025 TOTAL'!C54/'FY2025 TOTAL'!C$60*93600000,0)</f>
        <v>1078820</v>
      </c>
      <c r="D54" s="58">
        <f>ROUND('FY2025 TOTAL'!D54/'FY2025 TOTAL'!D$60*7077000,0)</f>
        <v>94720</v>
      </c>
      <c r="E54" s="58">
        <f>ROUND('FY2025 TOTAL'!E54/'FY2025 TOTAL'!E$60*1290000,0)</f>
        <v>26939</v>
      </c>
      <c r="F54" s="58">
        <f>ROUND('FY2025 TOTAL'!F54/'FY2025 TOTAL'!F$60*10175000,0)</f>
        <v>239333</v>
      </c>
      <c r="G54" s="58">
        <f>ROUND('FY2025 TOTAL'!G54/'FY2025 TOTAL'!G$60*765349000,0)</f>
        <v>18510857</v>
      </c>
      <c r="I54" s="32"/>
      <c r="J54" s="52"/>
      <c r="K54" s="51"/>
      <c r="L54" s="53"/>
      <c r="M54" s="53"/>
      <c r="N54" s="53"/>
      <c r="O54" s="53"/>
      <c r="P54" s="53"/>
      <c r="Q54" s="53"/>
    </row>
    <row r="55" spans="1:17" x14ac:dyDescent="0.2">
      <c r="A55" s="57" t="s">
        <v>49</v>
      </c>
      <c r="B55" s="58">
        <f>ROUND('FY2025 TOTAL'!B55/'FY2025 TOTAL'!B$60*11815000,0)</f>
        <v>448714</v>
      </c>
      <c r="C55" s="58">
        <f>ROUND('FY2025 TOTAL'!C55/'FY2025 TOTAL'!C$60*93600000,0)</f>
        <v>3387201</v>
      </c>
      <c r="D55" s="58">
        <f>ROUND('FY2025 TOTAL'!D55/'FY2025 TOTAL'!D$60*7077000,0)</f>
        <v>252849</v>
      </c>
      <c r="E55" s="58">
        <f>ROUND('FY2025 TOTAL'!E55/'FY2025 TOTAL'!E$60*1290000,0)</f>
        <v>33552</v>
      </c>
      <c r="F55" s="58">
        <f>ROUND('FY2025 TOTAL'!F55/'FY2025 TOTAL'!F$60*10175000,0)</f>
        <v>220949</v>
      </c>
      <c r="G55" s="58">
        <f>ROUND('FY2025 TOTAL'!G55/'FY2025 TOTAL'!G$60*765349000,0)</f>
        <v>17884241</v>
      </c>
      <c r="J55" s="52"/>
      <c r="K55" s="51"/>
      <c r="L55" s="53"/>
      <c r="M55" s="53"/>
      <c r="N55" s="53"/>
      <c r="O55" s="53"/>
      <c r="P55" s="53"/>
      <c r="Q55" s="53"/>
    </row>
    <row r="56" spans="1:17" x14ac:dyDescent="0.2">
      <c r="A56" s="85" t="s">
        <v>50</v>
      </c>
      <c r="B56" s="60">
        <f>ROUND('FY2025 TOTAL'!B56/'FY2025 TOTAL'!B$60*11815000,0)</f>
        <v>48469</v>
      </c>
      <c r="C56" s="60">
        <f>ROUND('FY2025 TOTAL'!C56/'FY2025 TOTAL'!C$60*93600000,0)</f>
        <v>397153</v>
      </c>
      <c r="D56" s="60">
        <f>ROUND('FY2025 TOTAL'!D56/'FY2025 TOTAL'!D$60*7077000,0)</f>
        <v>27881</v>
      </c>
      <c r="E56" s="60">
        <f>ROUND('FY2025 TOTAL'!E56/'FY2025 TOTAL'!E$60*1290000,0)</f>
        <v>3169</v>
      </c>
      <c r="F56" s="60">
        <f>ROUND('FY2025 TOTAL'!F56/'FY2025 TOTAL'!F$60*10175000,0)</f>
        <v>44291</v>
      </c>
      <c r="G56" s="60">
        <f>ROUND('FY2025 TOTAL'!G56/'FY2025 TOTAL'!G$60*765349000,0)</f>
        <v>3201981</v>
      </c>
      <c r="I56" s="32"/>
      <c r="J56" s="66"/>
      <c r="K56" s="67"/>
      <c r="L56" s="56"/>
      <c r="M56" s="56"/>
      <c r="N56" s="56"/>
      <c r="O56" s="56"/>
      <c r="P56" s="56"/>
      <c r="Q56" s="56"/>
    </row>
    <row r="57" spans="1:17" x14ac:dyDescent="0.2">
      <c r="A57" s="85" t="s">
        <v>51</v>
      </c>
      <c r="B57" s="60">
        <f>ROUND('FY2025 TOTAL'!B57/'FY2025 TOTAL'!B$60*11815000,0)</f>
        <v>220177</v>
      </c>
      <c r="C57" s="60">
        <f>ROUND('FY2025 TOTAL'!C57/'FY2025 TOTAL'!C$60*93600000,0)</f>
        <v>1290743</v>
      </c>
      <c r="D57" s="60">
        <f>ROUND('FY2025 TOTAL'!D57/'FY2025 TOTAL'!D$60*7077000,0)</f>
        <v>203471</v>
      </c>
      <c r="E57" s="60">
        <f>ROUND('FY2025 TOTAL'!E57/'FY2025 TOTAL'!E$60*1290000,0)</f>
        <v>21892</v>
      </c>
      <c r="F57" s="60">
        <f>ROUND('FY2025 TOTAL'!F57/'FY2025 TOTAL'!F$60*10175000,0)</f>
        <v>179116</v>
      </c>
      <c r="G57" s="60">
        <f>ROUND('FY2025 TOTAL'!G57/'FY2025 TOTAL'!G$60*765349000,0)</f>
        <v>14125373</v>
      </c>
      <c r="H57" s="41"/>
      <c r="I57" s="41"/>
      <c r="J57" s="70"/>
      <c r="K57" s="70"/>
      <c r="L57" s="71"/>
      <c r="M57" s="56"/>
      <c r="N57" s="56"/>
      <c r="O57" s="56"/>
      <c r="P57" s="56"/>
      <c r="Q57" s="56"/>
    </row>
    <row r="58" spans="1:17" x14ac:dyDescent="0.2">
      <c r="A58" s="57" t="s">
        <v>52</v>
      </c>
      <c r="B58" s="58">
        <f>ROUND('FY2025 TOTAL'!B58/'FY2025 TOTAL'!B$60*11815000,0)</f>
        <v>18375</v>
      </c>
      <c r="C58" s="58">
        <f>ROUND('FY2025 TOTAL'!C58/'FY2025 TOTAL'!C$60*93600000,0)</f>
        <v>112206</v>
      </c>
      <c r="D58" s="58">
        <f>ROUND('FY2025 TOTAL'!D58/'FY2025 TOTAL'!D$60*7077000,0)</f>
        <v>17921</v>
      </c>
      <c r="E58" s="58">
        <f>ROUND('FY2025 TOTAL'!E58/'FY2025 TOTAL'!E$60*1290000,0)</f>
        <v>1405</v>
      </c>
      <c r="F58" s="58">
        <f>ROUND('FY2025 TOTAL'!F58/'FY2025 TOTAL'!F$60*10175000,0)</f>
        <v>26978</v>
      </c>
      <c r="G58" s="58">
        <f>ROUND('FY2025 TOTAL'!G58/'FY2025 TOTAL'!G$60*765349000,0)</f>
        <v>1330601</v>
      </c>
      <c r="H58" s="41"/>
      <c r="I58" s="41"/>
      <c r="J58" s="72"/>
      <c r="K58" s="72"/>
      <c r="L58" s="73"/>
      <c r="M58" s="53"/>
      <c r="N58" s="53"/>
      <c r="O58" s="53"/>
      <c r="P58" s="53"/>
      <c r="Q58" s="53"/>
    </row>
    <row r="59" spans="1:17" x14ac:dyDescent="0.2">
      <c r="A59" s="57"/>
      <c r="B59" s="58"/>
      <c r="C59" s="58"/>
      <c r="D59" s="58"/>
      <c r="E59" s="58"/>
      <c r="F59" s="58"/>
      <c r="G59" s="58"/>
      <c r="H59" s="38"/>
      <c r="I59" s="68" t="s">
        <v>159</v>
      </c>
      <c r="J59" s="38"/>
      <c r="K59" s="38"/>
      <c r="L59" s="38"/>
      <c r="N59" s="41"/>
    </row>
    <row r="60" spans="1:17" ht="13.5" thickBot="1" x14ac:dyDescent="0.25">
      <c r="A60" s="44" t="s">
        <v>150</v>
      </c>
      <c r="B60" s="45">
        <f t="shared" ref="B60:G60" si="0">SUM(B6:B58)</f>
        <v>11815000</v>
      </c>
      <c r="C60" s="45">
        <f t="shared" si="0"/>
        <v>93600000</v>
      </c>
      <c r="D60" s="45">
        <f t="shared" si="0"/>
        <v>7077000</v>
      </c>
      <c r="E60" s="45">
        <f t="shared" si="0"/>
        <v>1290000</v>
      </c>
      <c r="F60" s="45">
        <f t="shared" si="0"/>
        <v>10175000</v>
      </c>
      <c r="G60" s="45">
        <f t="shared" si="0"/>
        <v>765349000</v>
      </c>
      <c r="H60" s="69" t="s">
        <v>158</v>
      </c>
      <c r="I60" s="38"/>
      <c r="J60" s="38"/>
      <c r="K60" s="38"/>
      <c r="L60" s="38"/>
      <c r="N60" s="41"/>
    </row>
    <row r="61" spans="1:17" ht="13.5" thickTop="1" x14ac:dyDescent="0.2">
      <c r="A61" s="49"/>
      <c r="B61" s="20"/>
      <c r="C61" s="20"/>
      <c r="D61" s="20"/>
      <c r="E61" s="20"/>
      <c r="F61" s="46">
        <v>8651000</v>
      </c>
      <c r="G61" s="46">
        <v>722082000</v>
      </c>
      <c r="H61" s="38" t="s">
        <v>160</v>
      </c>
      <c r="I61" s="38"/>
      <c r="J61" s="38"/>
      <c r="K61" s="38"/>
      <c r="L61" s="38"/>
      <c r="N61" s="41"/>
    </row>
    <row r="62" spans="1:17" x14ac:dyDescent="0.2">
      <c r="A62" s="48"/>
      <c r="B62" s="74">
        <v>12156000</v>
      </c>
      <c r="C62" s="74">
        <v>93600000</v>
      </c>
      <c r="D62" s="74">
        <v>5837000</v>
      </c>
      <c r="E62" s="74">
        <v>1181000</v>
      </c>
      <c r="F62" s="74">
        <v>10033000</v>
      </c>
      <c r="G62" s="74">
        <v>743869000</v>
      </c>
      <c r="H62" s="38"/>
      <c r="I62" s="38"/>
      <c r="J62" s="38"/>
      <c r="K62" s="38"/>
      <c r="L62" s="38"/>
      <c r="N62" s="41"/>
    </row>
    <row r="63" spans="1:17" x14ac:dyDescent="0.2">
      <c r="A63" s="49"/>
      <c r="B63" s="20"/>
      <c r="C63" s="20"/>
      <c r="D63" s="20"/>
      <c r="E63" s="20"/>
      <c r="F63" s="20"/>
      <c r="G63" s="20"/>
      <c r="N63" s="41"/>
    </row>
    <row r="64" spans="1:17" x14ac:dyDescent="0.2">
      <c r="A64" s="50"/>
      <c r="B64" s="37"/>
      <c r="C64" s="37"/>
      <c r="D64" s="37"/>
      <c r="E64" s="37"/>
      <c r="F64" s="37"/>
      <c r="G64" s="37"/>
    </row>
    <row r="69" spans="2:7" x14ac:dyDescent="0.2">
      <c r="B69" s="20"/>
      <c r="C69" s="20"/>
      <c r="D69" s="20"/>
      <c r="E69" s="20"/>
      <c r="F69" s="20"/>
      <c r="G69" s="20"/>
    </row>
  </sheetData>
  <mergeCells count="3">
    <mergeCell ref="A1:G1"/>
    <mergeCell ref="A2:G2"/>
    <mergeCell ref="A3:G3"/>
  </mergeCells>
  <dataValidations disablePrompts="1" count="1">
    <dataValidation type="textLength" operator="equal" allowBlank="1" showInputMessage="1" showErrorMessage="1" errorTitle="INVALID ENTRY" error="Do not type in this space. Click Cancel." sqref="A14" xr:uid="{BF3E4135-67D5-41E5-AF35-4E8B4437821A}">
      <formula1>0</formula1>
    </dataValidation>
  </dataValidations>
  <hyperlinks>
    <hyperlink ref="H60" r:id="rId1" xr:uid="{30BC3AA1-79CB-45C4-9324-5650383065A5}"/>
  </hyperlinks>
  <pageMargins left="0.75" right="0.75" top="0.75" bottom="0.75" header="0.5" footer="0.5"/>
  <pageSetup scale="60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1DF37-B6EB-4485-912E-55845CB254E9}">
  <sheetPr codeName="Sheet5">
    <pageSetUpPr fitToPage="1"/>
  </sheetPr>
  <dimension ref="A1:BM58"/>
  <sheetViews>
    <sheetView view="pageBreakPreview" zoomScale="86" zoomScaleNormal="100" zoomScaleSheetLayoutView="86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I55" sqref="I55"/>
    </sheetView>
  </sheetViews>
  <sheetFormatPr defaultRowHeight="12.75" x14ac:dyDescent="0.2"/>
  <cols>
    <col min="1" max="1" width="24.42578125" customWidth="1"/>
    <col min="10" max="10" width="13.5703125" customWidth="1"/>
  </cols>
  <sheetData>
    <row r="1" spans="1:65" x14ac:dyDescent="0.2"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</row>
    <row r="2" spans="1:65" s="7" customFormat="1" ht="17.25" customHeight="1" x14ac:dyDescent="0.2">
      <c r="A2" s="4" t="s">
        <v>135</v>
      </c>
      <c r="B2" s="5" t="s">
        <v>137</v>
      </c>
      <c r="C2" s="93" t="s">
        <v>109</v>
      </c>
      <c r="D2" s="93"/>
      <c r="E2" s="93"/>
      <c r="F2" s="94" t="s">
        <v>110</v>
      </c>
      <c r="G2" s="93"/>
      <c r="H2" s="93"/>
      <c r="I2" s="95" t="s">
        <v>113</v>
      </c>
      <c r="J2" s="96"/>
      <c r="K2" s="98" t="s">
        <v>118</v>
      </c>
      <c r="L2" s="99"/>
      <c r="M2" s="99"/>
      <c r="N2" s="99"/>
      <c r="O2" s="99"/>
      <c r="P2" s="100"/>
      <c r="Q2" s="95" t="s">
        <v>145</v>
      </c>
      <c r="R2" s="99"/>
      <c r="S2" s="99"/>
      <c r="T2" s="99"/>
      <c r="U2" s="99"/>
      <c r="V2" s="100"/>
      <c r="W2" s="101" t="s">
        <v>130</v>
      </c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3"/>
      <c r="AO2" s="98" t="s">
        <v>131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100"/>
      <c r="BG2" s="98" t="s">
        <v>154</v>
      </c>
      <c r="BH2" s="99"/>
      <c r="BI2" s="100"/>
      <c r="BJ2" s="95" t="s">
        <v>138</v>
      </c>
      <c r="BK2" s="97"/>
      <c r="BL2" s="97"/>
      <c r="BM2" s="96"/>
    </row>
    <row r="3" spans="1:65" s="7" customFormat="1" ht="19.5" x14ac:dyDescent="0.2">
      <c r="A3" s="6" t="s">
        <v>136</v>
      </c>
      <c r="B3" s="5" t="s">
        <v>137</v>
      </c>
      <c r="C3" s="8" t="s">
        <v>106</v>
      </c>
      <c r="D3" s="8" t="s">
        <v>107</v>
      </c>
      <c r="E3" s="8" t="s">
        <v>108</v>
      </c>
      <c r="F3" s="8" t="s">
        <v>106</v>
      </c>
      <c r="G3" s="9" t="s">
        <v>111</v>
      </c>
      <c r="H3" s="9" t="s">
        <v>112</v>
      </c>
      <c r="I3" s="9" t="s">
        <v>111</v>
      </c>
      <c r="J3" s="8" t="s">
        <v>114</v>
      </c>
      <c r="K3" s="8" t="s">
        <v>106</v>
      </c>
      <c r="L3" s="8" t="s">
        <v>115</v>
      </c>
      <c r="M3" s="8" t="s">
        <v>111</v>
      </c>
      <c r="N3" s="8" t="s">
        <v>116</v>
      </c>
      <c r="O3" s="8" t="s">
        <v>112</v>
      </c>
      <c r="P3" s="8" t="s">
        <v>117</v>
      </c>
      <c r="Q3" s="8" t="s">
        <v>106</v>
      </c>
      <c r="R3" s="8" t="s">
        <v>115</v>
      </c>
      <c r="S3" s="8" t="s">
        <v>111</v>
      </c>
      <c r="T3" s="8" t="s">
        <v>116</v>
      </c>
      <c r="U3" s="8" t="s">
        <v>112</v>
      </c>
      <c r="V3" s="8" t="s">
        <v>117</v>
      </c>
      <c r="W3" s="8" t="s">
        <v>106</v>
      </c>
      <c r="X3" s="8" t="s">
        <v>119</v>
      </c>
      <c r="Y3" s="8" t="s">
        <v>146</v>
      </c>
      <c r="Z3" s="8" t="s">
        <v>111</v>
      </c>
      <c r="AA3" s="8" t="s">
        <v>116</v>
      </c>
      <c r="AB3" s="8" t="s">
        <v>120</v>
      </c>
      <c r="AC3" s="8" t="s">
        <v>147</v>
      </c>
      <c r="AD3" s="8" t="s">
        <v>117</v>
      </c>
      <c r="AE3" s="8" t="s">
        <v>121</v>
      </c>
      <c r="AF3" s="8" t="s">
        <v>122</v>
      </c>
      <c r="AG3" s="8" t="s">
        <v>148</v>
      </c>
      <c r="AH3" s="8" t="s">
        <v>124</v>
      </c>
      <c r="AI3" s="8" t="s">
        <v>125</v>
      </c>
      <c r="AJ3" s="8" t="s">
        <v>108</v>
      </c>
      <c r="AK3" s="8" t="s">
        <v>126</v>
      </c>
      <c r="AL3" s="8" t="s">
        <v>127</v>
      </c>
      <c r="AM3" s="8" t="s">
        <v>128</v>
      </c>
      <c r="AN3" s="8" t="s">
        <v>129</v>
      </c>
      <c r="AO3" s="8" t="s">
        <v>115</v>
      </c>
      <c r="AP3" s="8" t="s">
        <v>111</v>
      </c>
      <c r="AQ3" s="8" t="s">
        <v>151</v>
      </c>
      <c r="AR3" s="8" t="s">
        <v>117</v>
      </c>
      <c r="AS3" s="8" t="s">
        <v>123</v>
      </c>
      <c r="AT3" s="8" t="s">
        <v>124</v>
      </c>
      <c r="AU3" s="8" t="s">
        <v>152</v>
      </c>
      <c r="AV3" s="8" t="s">
        <v>125</v>
      </c>
      <c r="AW3" s="8" t="s">
        <v>114</v>
      </c>
      <c r="AX3" s="8" t="s">
        <v>108</v>
      </c>
      <c r="AY3" s="8" t="s">
        <v>153</v>
      </c>
      <c r="AZ3" s="8" t="s">
        <v>126</v>
      </c>
      <c r="BA3" s="8" t="s">
        <v>127</v>
      </c>
      <c r="BB3" s="8" t="s">
        <v>128</v>
      </c>
      <c r="BC3" s="8" t="s">
        <v>129</v>
      </c>
      <c r="BD3" s="8" t="s">
        <v>132</v>
      </c>
      <c r="BE3" s="8" t="s">
        <v>133</v>
      </c>
      <c r="BF3" s="8" t="s">
        <v>134</v>
      </c>
      <c r="BG3" s="8" t="s">
        <v>106</v>
      </c>
      <c r="BH3" s="8" t="s">
        <v>115</v>
      </c>
      <c r="BI3" s="8" t="s">
        <v>111</v>
      </c>
      <c r="BJ3" s="8" t="s">
        <v>106</v>
      </c>
      <c r="BK3" s="8" t="s">
        <v>111</v>
      </c>
      <c r="BL3" s="8" t="s">
        <v>112</v>
      </c>
      <c r="BM3" s="9" t="s">
        <v>121</v>
      </c>
    </row>
    <row r="4" spans="1:65" x14ac:dyDescent="0.2">
      <c r="A4" s="2" t="s">
        <v>0</v>
      </c>
      <c r="B4" s="3" t="s">
        <v>53</v>
      </c>
      <c r="C4" s="12">
        <f>IF(ISERROR(MATCH($B4,'Ar207'!$A$2:$A$54,0))," ",LOOKUP($B4,'Ar207'!$A$2:$B$54))</f>
        <v>157780</v>
      </c>
      <c r="D4" s="12">
        <f>IF(ISERROR(MATCH($B4,'Ar207'!$A$2:$A$54,0))," ",LOOKUP($B4,'Ar207'!$A$2:$C$54))</f>
        <v>115</v>
      </c>
      <c r="E4" s="12">
        <f>IF(ISERROR(MATCH($B4,'Ar207'!$A$2:$A$54,0))," ",LOOKUP($B4,'Ar207'!$A$2:$D$54))</f>
        <v>0</v>
      </c>
      <c r="F4" s="13" t="str">
        <f>IF(ISERROR(MATCH($B4,'Ae207'!$A$2:$A$54,0))," ",LOOKUP($B4,'Ae207'!$A$2:$B$54))</f>
        <v xml:space="preserve"> </v>
      </c>
      <c r="G4" s="13" t="str">
        <f>IF(ISERROR(MATCH(B4,'Ae207'!$A$2:$A$46,0))," ",LOOKUP($B4,'Ae207'!$A$2:$C$46))</f>
        <v xml:space="preserve"> </v>
      </c>
      <c r="H4" s="13" t="str">
        <f>IF(ISERROR(MATCH($B4,'Ae207'!$A$2:$A$46,0))," ",LOOKUP($B4,'Ae207'!$A$2:$D$46))</f>
        <v xml:space="preserve"> </v>
      </c>
      <c r="I4" s="12">
        <f>IF(ISERROR(MATCH($B4,'Ar581'!$A$2:$A$56,0))," ",_xlfn.XLOOKUP($B4,'Ar581'!$A$2:$A$56,'Ar581'!$B$2:$B$56,"NA",0))</f>
        <v>121397</v>
      </c>
      <c r="J4" s="19">
        <f>IF(ISERROR(MATCH($B4,'Ar581'!$A$2:$A$56,0))," ",_xlfn.XLOOKUP($B4,'Ar581'!$A$2:$A$56,'Ar581'!$C$2:$C$56,"NA",0))</f>
        <v>9666738</v>
      </c>
      <c r="K4" s="13">
        <f>IF(ISERROR(MATCH($B4,'Ar5130'!$A$2:$A$55,0))," ",LOOKUP($B4,'Ar5130'!$A$2:$B$55))</f>
        <v>22890</v>
      </c>
      <c r="L4" s="13">
        <f>IF(ISERROR(MATCH($B4,'Ar5130'!$A$2:$A$55,0))," ",LOOKUP($B4,'Ar5130'!$A$2:$C$55))</f>
        <v>584</v>
      </c>
      <c r="M4" s="13">
        <f>IF(ISERROR(MATCH($B4,'Ar5130'!$A$2:$A$55,0))," ",LOOKUP($B4,'Ar5130'!$A$2:$D$55))</f>
        <v>68</v>
      </c>
      <c r="N4" s="13">
        <f>IF(ISERROR(MATCH($B4,'Ar5130'!$A$2:$A$55,0))," ",LOOKUP($B4,'Ar5130'!$A$2:$E$55))</f>
        <v>2</v>
      </c>
      <c r="O4" s="13">
        <f>IF(ISERROR(MATCH($B4,'Ar5130'!$A$2:$A$55,0))," ",LOOKUP($B4,'Ar5130'!$A$2:$F$55))</f>
        <v>8</v>
      </c>
      <c r="P4" s="13">
        <f>IF(ISERROR(MATCH($B4,'Ar5130'!$A$2:$A$55,0))," ",LOOKUP($B4,'Ar5130'!$A$2:$G$55))</f>
        <v>0</v>
      </c>
      <c r="Q4" s="12" t="str">
        <f>IF(ISERROR(MATCH($B4,'Ae5130'!$A$2:$A$47,0))," ",LOOKUP($B4,'Ae5130'!$A$2:$B$47))</f>
        <v xml:space="preserve"> </v>
      </c>
      <c r="R4" s="12" t="str">
        <f>IF(ISERROR(MATCH($B4,'Ae5130'!$A$2:$A$47,0))," ",LOOKUP($B4,'Ae5130'!$A$2:$C$47))</f>
        <v xml:space="preserve"> </v>
      </c>
      <c r="S4" s="12" t="str">
        <f>IF(ISERROR(MATCH($B4,'Ae5130'!$A$2:$A$47,0))," ",LOOKUP($B4,'Ae5130'!$A$2:$D$47))</f>
        <v xml:space="preserve"> </v>
      </c>
      <c r="T4" s="12" t="str">
        <f>IF(ISERROR(MATCH($B4,'Ae5130'!$A$2:$A$47,0))," ",LOOKUP($B4,'Ae5130'!$A$2:$E$47))</f>
        <v xml:space="preserve"> </v>
      </c>
      <c r="U4" s="12" t="str">
        <f>IF(ISERROR(MATCH($B4,'Ae5130'!$A$2:$A$47,0))," ",LOOKUP($B4,'Ae5130'!$A$2:$F$47))</f>
        <v xml:space="preserve"> </v>
      </c>
      <c r="V4" s="12" t="str">
        <f>IF(ISERROR(MATCH($B4,'Ae5130'!$A$2:$A$47,0))," ",LOOKUP($B4,'Ae5130'!$A$2:$G$47))</f>
        <v xml:space="preserve"> </v>
      </c>
      <c r="W4" s="13" t="str">
        <f>IF(ISERROR(MATCH($B4,'Ae5159'!$A$2:$A$54,0))," ",LOOKUP($B4,'Ae5159'!$A$2:$B$54))</f>
        <v xml:space="preserve"> </v>
      </c>
      <c r="X4" s="13" t="str">
        <f>IF(ISERROR(MATCH($B4,'Ae5159'!$A$2:$A$54,0))," ",LOOKUP($B4,'Ae5159'!$A$2:$C$54))</f>
        <v xml:space="preserve"> </v>
      </c>
      <c r="Y4" s="13" t="str">
        <f>IF(ISERROR(MATCH($B4,'Ae5159'!$A$2:$A$54,0))," ",LOOKUP($B4,'Ae5159'!$A$2:$D$54))</f>
        <v xml:space="preserve"> </v>
      </c>
      <c r="Z4" s="13" t="str">
        <f>IF(ISERROR(MATCH($B4,'Ae5159'!$A$2:$A$54,0))," ",LOOKUP($B4,'Ae5159'!$A$2:$E$54))</f>
        <v xml:space="preserve"> </v>
      </c>
      <c r="AA4" s="13" t="str">
        <f>IF(ISERROR(MATCH($B4,'Ae5159'!$A$2:$A$54,0))," ",LOOKUP($B4,'Ae5159'!$A$2:$F$54))</f>
        <v xml:space="preserve"> </v>
      </c>
      <c r="AB4" s="13" t="str">
        <f>IF(ISERROR(MATCH($B4,'Ae5159'!$A$2:$A$54,0))," ",LOOKUP($B4,'Ae5159'!$A$2:$G$54))</f>
        <v xml:space="preserve"> </v>
      </c>
      <c r="AC4" s="13" t="str">
        <f>IF(ISERROR(MATCH($B4,'Ae5159'!$A$2:$A$54,0))," ",LOOKUP($B4,'Ae5159'!$A$2:$H$54))</f>
        <v xml:space="preserve"> </v>
      </c>
      <c r="AD4" s="13" t="str">
        <f>IF(ISERROR(MATCH($B4,'Ae5159'!$A$2:$A$54,0))," ",LOOKUP($B4,'Ae5159'!$A$2:$I$54))</f>
        <v xml:space="preserve"> </v>
      </c>
      <c r="AE4" s="13" t="str">
        <f>IF(ISERROR(MATCH($B4,'Ae5159'!$A$2:$A$54,0))," ",LOOKUP($B4,'Ae5159'!$A$2:$J$54))</f>
        <v xml:space="preserve"> </v>
      </c>
      <c r="AF4" s="13" t="str">
        <f>IF(ISERROR(MATCH($B4,'Ae5159'!$A$2:$A$54,0))," ",LOOKUP($B4,'Ae5159'!$A$2:$K$54))</f>
        <v xml:space="preserve"> </v>
      </c>
      <c r="AG4" s="13" t="str">
        <f>IF(ISERROR(MATCH($B4,'Ae5159'!$A$2:$A$54,0))," ",LOOKUP($B4,'Ae5159'!$A$2:$L$54))</f>
        <v xml:space="preserve"> </v>
      </c>
      <c r="AH4" s="13" t="str">
        <f>IF(ISERROR(MATCH($B4,'Ae5159'!$A$2:$A$54,0))," ",LOOKUP($B4,'Ae5159'!$A$2:$M$54))</f>
        <v xml:space="preserve"> </v>
      </c>
      <c r="AI4" s="13" t="str">
        <f>IF(ISERROR(MATCH($B4,'Ae5159'!$A$2:$A$54,0))," ",LOOKUP($B4,'Ae5159'!$A$2:$N$54))</f>
        <v xml:space="preserve"> </v>
      </c>
      <c r="AJ4" s="13" t="str">
        <f>IF(ISERROR(MATCH($B4,'Ae5159'!$A$2:$A$54,0))," ",LOOKUP($B4,'Ae5159'!$A$2:$O$54))</f>
        <v xml:space="preserve"> </v>
      </c>
      <c r="AK4" s="13" t="str">
        <f>IF(ISERROR(MATCH($B4,'Ae5159'!$A$2:$A$54,0))," ",LOOKUP($B4,'Ae5159'!$A$2:$P$54))</f>
        <v xml:space="preserve"> </v>
      </c>
      <c r="AL4" s="13" t="str">
        <f>IF(ISERROR(MATCH($B4,'Ae5159'!$A$2:$A$54,0))," ",LOOKUP($B4,'Ae5159'!$A$2:$Q$54))</f>
        <v xml:space="preserve"> </v>
      </c>
      <c r="AM4" s="13" t="str">
        <f>IF(ISERROR(MATCH($B4,'Ae5159'!$A$2:$A$54,0))," ",LOOKUP($B4,'Ae5159'!$A$2:$R$54))</f>
        <v xml:space="preserve"> </v>
      </c>
      <c r="AN4" s="13" t="str">
        <f>IF(ISERROR(MATCH($B4,'Ae5159'!$A$2:$A$54,0))," ",LOOKUP($B4,'Ae5159'!$A$2:$S$54))</f>
        <v xml:space="preserve"> </v>
      </c>
      <c r="AO4" s="12">
        <f>IF(ISERROR(MATCH($B4,'Ar5159'!$A$2:$A$54,0))," ",LOOKUP($B4,'Ar5159'!$A$2:$B$54))</f>
        <v>92808</v>
      </c>
      <c r="AP4" s="12">
        <f>IF(ISERROR(MATCH($B4,'Ar5159'!$A$2:$A$54,0))," ",LOOKUP($B4,'Ar5159'!$A$2:$C$54))</f>
        <v>12185</v>
      </c>
      <c r="AQ4" s="12">
        <f>IF(ISERROR(MATCH($B4,'Ar5159'!$A$2:$A$54,0))," ",LOOKUP($B4,'Ar5159'!$A$2:$D$54))</f>
        <v>0</v>
      </c>
      <c r="AR4" s="12">
        <f>IF(ISERROR(MATCH($B4,'Ar5159'!$A$2:$A$54,0))," ",LOOKUP($B4,'Ar5159'!$A$2:$E$54))</f>
        <v>764</v>
      </c>
      <c r="AS4" s="12">
        <f>IF(ISERROR(MATCH($B4,'Ar5159'!$A$2:$A$54,0))," ",LOOKUP($B4,'Ar5159'!$A$2:$F$54))</f>
        <v>278</v>
      </c>
      <c r="AT4" s="12">
        <f>IF(ISERROR(MATCH($B4,'Ar5159'!$A$2:$A$54,0))," ",LOOKUP($B4,'Ar5159'!$A$2:$G$54))</f>
        <v>31</v>
      </c>
      <c r="AU4" s="12">
        <f>IF(ISERROR(MATCH($B4,'Ar5159'!$A$2:$A$54,0))," ",LOOKUP($B4,'Ar5159'!$A$2:$H$54))</f>
        <v>0</v>
      </c>
      <c r="AV4" s="12">
        <f>IF(ISERROR(MATCH($B4,'Ar5159'!$A$2:$A$54,0))," ",LOOKUP($B4,'Ar5159'!$A$2:$I$54))</f>
        <v>3</v>
      </c>
      <c r="AW4" s="12">
        <f>IF(ISERROR(MATCH($B4,'Ar5159'!$A$2:$A$54,0))," ",LOOKUP($B4,'Ar5159'!$A$2:$J$54))</f>
        <v>221</v>
      </c>
      <c r="AX4" s="12">
        <f>IF(ISERROR(MATCH($B4,'Ar5159'!$A$2:$A$54,0))," ",LOOKUP($B4,'Ar5159'!$A$2:$K$54))</f>
        <v>17</v>
      </c>
      <c r="AY4" s="12">
        <f>IF(ISERROR(MATCH($B4,'Ar5159'!$A$2:$A$54,0))," ",LOOKUP($B4,'Ar5159'!$A$2:$L$54))</f>
        <v>0</v>
      </c>
      <c r="AZ4" s="12">
        <f>IF(ISERROR(MATCH($B4,'Ar5159'!$A$2:$A$54,0))," ",LOOKUP($B4,'Ar5159'!$A$2:$M$54))</f>
        <v>0</v>
      </c>
      <c r="BA4" s="12">
        <f>IF(ISERROR(MATCH($B4,'Ar5159'!$A$2:$A$54,0))," ",LOOKUP($B4,'Ar5159'!$A$2:$N$54))</f>
        <v>433215</v>
      </c>
      <c r="BB4" s="12">
        <f>IF(ISERROR(MATCH($B4,'Ar5159'!$A$2:$A$54,0))," ",LOOKUP($B4,'Ar5159'!$A$2:$O$54))</f>
        <v>3660</v>
      </c>
      <c r="BC4" s="12">
        <f>IF(ISERROR(MATCH($B4,'Ar5159'!$A$2:$A$54,0))," ",LOOKUP($B4,'Ar5159'!$A$2:$P$54))</f>
        <v>1311</v>
      </c>
      <c r="BD4" s="12">
        <f>IF(ISERROR(MATCH($B4,'Ar5159'!$A$2:$A$54,0))," ",LOOKUP($B4,'Ar5159'!$A$2:$Q$54))</f>
        <v>1</v>
      </c>
      <c r="BE4" s="12">
        <f>IF(ISERROR(MATCH($B4,'Ar5159'!$A$2:$A$54,0))," ",LOOKUP($B4,'Ar5159'!$A$2:$R$54))</f>
        <v>918</v>
      </c>
      <c r="BF4" s="12">
        <f>IF(ISERROR(MATCH($B4,'Ar5159'!$A$2:$A$54,0))," ",LOOKUP($B4,'Ar5159'!$A$2:$S$54))</f>
        <v>0</v>
      </c>
      <c r="BG4" s="13" t="str">
        <f>IF(ISERROR(MATCH($B4,'Aw5159'!$A$1:$A$49,0))," ",LOOKUP($B4,'Aw5159'!$A$1:$B$49))</f>
        <v xml:space="preserve"> </v>
      </c>
      <c r="BH4" s="13" t="str">
        <f>IF(ISERROR(MATCH($B4,'Aw5159'!$A$1:$A$49,0))," ",LOOKUP($B4,'Aw5159'!$A$1:$C$49))</f>
        <v xml:space="preserve"> </v>
      </c>
      <c r="BI4" s="13" t="str">
        <f>IF(ISERROR(MATCH($B4,'Aw5159'!$A$1:$A$49,0))," ",LOOKUP($B4,'Aw5159'!$A$1:$D$49))</f>
        <v xml:space="preserve"> </v>
      </c>
      <c r="BJ4" s="12" t="str">
        <f>IF(ISERROR(MATCH($B4,Abui3!$A$2:$A$47,0))," ",LOOKUP($B4,Abui3!$A$2:$B$47))</f>
        <v xml:space="preserve"> </v>
      </c>
      <c r="BK4" s="12" t="str">
        <f>IF(ISERROR(MATCH($B4,Abui3!$A$2:$A$47,0))," ",LOOKUP($B4,Abui3!$A$2:$C$47))</f>
        <v xml:space="preserve"> </v>
      </c>
      <c r="BL4" s="12" t="str">
        <f>IF(ISERROR(MATCH($B4,Abui3!$A$2:$A$47,0))," ",LOOKUP($B4,Abui3!$A$2:$D$47))</f>
        <v xml:space="preserve"> </v>
      </c>
      <c r="BM4" s="12" t="str">
        <f>IF(ISERROR(MATCH($B4,Abui3!$A$2:$A$47,0))," ",LOOKUP($B4,Abui3!$A$2:$E$47))</f>
        <v xml:space="preserve"> </v>
      </c>
    </row>
    <row r="5" spans="1:65" x14ac:dyDescent="0.2">
      <c r="A5" s="2" t="s">
        <v>1</v>
      </c>
      <c r="B5" s="3" t="s">
        <v>54</v>
      </c>
      <c r="C5" s="12">
        <f>IF(ISERROR(MATCH($B5,'Ar207'!$A$2:$A$54,0))," ",LOOKUP($B5,'Ar207'!$A$2:$B$54))</f>
        <v>30894</v>
      </c>
      <c r="D5" s="12">
        <f>IF(ISERROR(MATCH($B5,'Ar207'!$A$2:$A$54,0))," ",LOOKUP($B5,'Ar207'!$A$2:$C$54))</f>
        <v>242</v>
      </c>
      <c r="E5" s="12">
        <f>IF(ISERROR(MATCH($B5,'Ar207'!$A$2:$A$54,0))," ",LOOKUP($B5,'Ar207'!$A$2:$D$54))</f>
        <v>42</v>
      </c>
      <c r="F5" s="13">
        <f>IF(ISERROR(MATCH($B5,'Ae207'!$A$2:$A$54,0))," ",LOOKUP($B5,'Ae207'!$A$2:$B$54))</f>
        <v>13</v>
      </c>
      <c r="G5" s="13">
        <f>IF(ISERROR(MATCH(B5,'Ae207'!$A$2:$A$46,0))," ",LOOKUP($B5,'Ae207'!$A$2:$C$46))</f>
        <v>0</v>
      </c>
      <c r="H5" s="13">
        <f>IF(ISERROR(MATCH($B5,'Ae207'!$A$2:$A$46,0))," ",LOOKUP($B5,'Ae207'!$A$2:$D$46))</f>
        <v>0</v>
      </c>
      <c r="I5" s="12">
        <f>IF(ISERROR(MATCH($B5,'Ar581'!$A$2:$A$56,0))," ",_xlfn.XLOOKUP($B5,'Ar581'!$A$2:$A$56,'Ar581'!$B$2:$B$56,"NA",0))</f>
        <v>21247</v>
      </c>
      <c r="J5" s="19">
        <f>IF(ISERROR(MATCH($B5,'Ar581'!$A$2:$A$56,0))," ",_xlfn.XLOOKUP($B5,'Ar581'!$A$2:$A$56,'Ar581'!$C$2:$C$56,"NA",0))</f>
        <v>1525479</v>
      </c>
      <c r="K5" s="13">
        <f>IF(ISERROR(MATCH($B5,'Ar5130'!$A$2:$A$55,0))," ",LOOKUP($B5,'Ar5130'!$A$2:$B$55))</f>
        <v>945</v>
      </c>
      <c r="L5" s="13">
        <f>IF(ISERROR(MATCH($B5,'Ar5130'!$A$2:$A$55,0))," ",LOOKUP($B5,'Ar5130'!$A$2:$C$55))</f>
        <v>23</v>
      </c>
      <c r="M5" s="13">
        <f>IF(ISERROR(MATCH($B5,'Ar5130'!$A$2:$A$55,0))," ",LOOKUP($B5,'Ar5130'!$A$2:$D$55))</f>
        <v>13</v>
      </c>
      <c r="N5" s="13">
        <f>IF(ISERROR(MATCH($B5,'Ar5130'!$A$2:$A$55,0))," ",LOOKUP($B5,'Ar5130'!$A$2:$E$55))</f>
        <v>2</v>
      </c>
      <c r="O5" s="13">
        <f>IF(ISERROR(MATCH($B5,'Ar5130'!$A$2:$A$55,0))," ",LOOKUP($B5,'Ar5130'!$A$2:$F$55))</f>
        <v>2</v>
      </c>
      <c r="P5" s="13">
        <f>IF(ISERROR(MATCH($B5,'Ar5130'!$A$2:$A$55,0))," ",LOOKUP($B5,'Ar5130'!$A$2:$G$55))</f>
        <v>0</v>
      </c>
      <c r="Q5" s="12">
        <f>IF(ISERROR(MATCH($B5,'Ae5130'!$A$2:$A$47,0))," ",LOOKUP($B5,'Ae5130'!$A$2:$B$47))</f>
        <v>1</v>
      </c>
      <c r="R5" s="12">
        <f>IF(ISERROR(MATCH($B5,'Ae5130'!$A$2:$A$47,0))," ",LOOKUP($B5,'Ae5130'!$A$2:$C$47))</f>
        <v>0</v>
      </c>
      <c r="S5" s="12">
        <f>IF(ISERROR(MATCH($B5,'Ae5130'!$A$2:$A$47,0))," ",LOOKUP($B5,'Ae5130'!$A$2:$D$47))</f>
        <v>0</v>
      </c>
      <c r="T5" s="12">
        <f>IF(ISERROR(MATCH($B5,'Ae5130'!$A$2:$A$47,0))," ",LOOKUP($B5,'Ae5130'!$A$2:$E$47))</f>
        <v>0</v>
      </c>
      <c r="U5" s="12">
        <f>IF(ISERROR(MATCH($B5,'Ae5130'!$A$2:$A$47,0))," ",LOOKUP($B5,'Ae5130'!$A$2:$F$47))</f>
        <v>0</v>
      </c>
      <c r="V5" s="12">
        <f>IF(ISERROR(MATCH($B5,'Ae5130'!$A$2:$A$47,0))," ",LOOKUP($B5,'Ae5130'!$A$2:$G$47))</f>
        <v>0</v>
      </c>
      <c r="W5" s="13">
        <f>IF(ISERROR(MATCH($B5,'Ae5159'!$A$2:$A$54,0))," ",LOOKUP($B5,'Ae5159'!$A$2:$B$54))</f>
        <v>0</v>
      </c>
      <c r="X5" s="13">
        <f>IF(ISERROR(MATCH($B5,'Ae5159'!$A$2:$A$54,0))," ",LOOKUP($B5,'Ae5159'!$A$2:$C$54))</f>
        <v>0</v>
      </c>
      <c r="Y5" s="13">
        <f>IF(ISERROR(MATCH($B5,'Ae5159'!$A$2:$A$54,0))," ",LOOKUP($B5,'Ae5159'!$A$2:$D$54))</f>
        <v>0</v>
      </c>
      <c r="Z5" s="13">
        <f>IF(ISERROR(MATCH($B5,'Ae5159'!$A$2:$A$54,0))," ",LOOKUP($B5,'Ae5159'!$A$2:$E$54))</f>
        <v>0</v>
      </c>
      <c r="AA5" s="13">
        <f>IF(ISERROR(MATCH($B5,'Ae5159'!$A$2:$A$54,0))," ",LOOKUP($B5,'Ae5159'!$A$2:$F$54))</f>
        <v>0</v>
      </c>
      <c r="AB5" s="13">
        <f>IF(ISERROR(MATCH($B5,'Ae5159'!$A$2:$A$54,0))," ",LOOKUP($B5,'Ae5159'!$A$2:$G$54))</f>
        <v>0</v>
      </c>
      <c r="AC5" s="13">
        <f>IF(ISERROR(MATCH($B5,'Ae5159'!$A$2:$A$54,0))," ",LOOKUP($B5,'Ae5159'!$A$2:$H$54))</f>
        <v>0</v>
      </c>
      <c r="AD5" s="13">
        <f>IF(ISERROR(MATCH($B5,'Ae5159'!$A$2:$A$54,0))," ",LOOKUP($B5,'Ae5159'!$A$2:$I$54))</f>
        <v>0</v>
      </c>
      <c r="AE5" s="13">
        <f>IF(ISERROR(MATCH($B5,'Ae5159'!$A$2:$A$54,0))," ",LOOKUP($B5,'Ae5159'!$A$2:$J$54))</f>
        <v>0</v>
      </c>
      <c r="AF5" s="13">
        <f>IF(ISERROR(MATCH($B5,'Ae5159'!$A$2:$A$54,0))," ",LOOKUP($B5,'Ae5159'!$A$2:$K$54))</f>
        <v>0</v>
      </c>
      <c r="AG5" s="13">
        <f>IF(ISERROR(MATCH($B5,'Ae5159'!$A$2:$A$54,0))," ",LOOKUP($B5,'Ae5159'!$A$2:$L$54))</f>
        <v>0</v>
      </c>
      <c r="AH5" s="13">
        <f>IF(ISERROR(MATCH($B5,'Ae5159'!$A$2:$A$54,0))," ",LOOKUP($B5,'Ae5159'!$A$2:$M$54))</f>
        <v>0</v>
      </c>
      <c r="AI5" s="13">
        <f>IF(ISERROR(MATCH($B5,'Ae5159'!$A$2:$A$54,0))," ",LOOKUP($B5,'Ae5159'!$A$2:$N$54))</f>
        <v>0</v>
      </c>
      <c r="AJ5" s="13">
        <f>IF(ISERROR(MATCH($B5,'Ae5159'!$A$2:$A$54,0))," ",LOOKUP($B5,'Ae5159'!$A$2:$O$54))</f>
        <v>0</v>
      </c>
      <c r="AK5" s="13">
        <f>IF(ISERROR(MATCH($B5,'Ae5159'!$A$2:$A$54,0))," ",LOOKUP($B5,'Ae5159'!$A$2:$P$54))</f>
        <v>0</v>
      </c>
      <c r="AL5" s="13">
        <f>IF(ISERROR(MATCH($B5,'Ae5159'!$A$2:$A$54,0))," ",LOOKUP($B5,'Ae5159'!$A$2:$Q$54))</f>
        <v>0</v>
      </c>
      <c r="AM5" s="13">
        <f>IF(ISERROR(MATCH($B5,'Ae5159'!$A$2:$A$54,0))," ",LOOKUP($B5,'Ae5159'!$A$2:$R$54))</f>
        <v>0</v>
      </c>
      <c r="AN5" s="13">
        <f>IF(ISERROR(MATCH($B5,'Ae5159'!$A$2:$A$54,0))," ",LOOKUP($B5,'Ae5159'!$A$2:$S$54))</f>
        <v>0</v>
      </c>
      <c r="AO5" s="12">
        <f>IF(ISERROR(MATCH($B5,'Ar5159'!$A$2:$A$54,0))," ",LOOKUP($B5,'Ar5159'!$A$2:$B$54))</f>
        <v>18176</v>
      </c>
      <c r="AP5" s="12">
        <f>IF(ISERROR(MATCH($B5,'Ar5159'!$A$2:$A$54,0))," ",LOOKUP($B5,'Ar5159'!$A$2:$C$54))</f>
        <v>10155</v>
      </c>
      <c r="AQ5" s="12">
        <f>IF(ISERROR(MATCH($B5,'Ar5159'!$A$2:$A$54,0))," ",LOOKUP($B5,'Ar5159'!$A$2:$D$54))</f>
        <v>48</v>
      </c>
      <c r="AR5" s="12">
        <f>IF(ISERROR(MATCH($B5,'Ar5159'!$A$2:$A$54,0))," ",LOOKUP($B5,'Ar5159'!$A$2:$E$54))</f>
        <v>5805</v>
      </c>
      <c r="AS5" s="12">
        <f>IF(ISERROR(MATCH($B5,'Ar5159'!$A$2:$A$54,0))," ",LOOKUP($B5,'Ar5159'!$A$2:$F$54))</f>
        <v>156</v>
      </c>
      <c r="AT5" s="12">
        <f>IF(ISERROR(MATCH($B5,'Ar5159'!$A$2:$A$54,0))," ",LOOKUP($B5,'Ar5159'!$A$2:$G$54))</f>
        <v>58</v>
      </c>
      <c r="AU5" s="12">
        <f>IF(ISERROR(MATCH($B5,'Ar5159'!$A$2:$A$54,0))," ",LOOKUP($B5,'Ar5159'!$A$2:$H$54))</f>
        <v>0</v>
      </c>
      <c r="AV5" s="12">
        <f>IF(ISERROR(MATCH($B5,'Ar5159'!$A$2:$A$54,0))," ",LOOKUP($B5,'Ar5159'!$A$2:$I$54))</f>
        <v>69</v>
      </c>
      <c r="AW5" s="12">
        <f>IF(ISERROR(MATCH($B5,'Ar5159'!$A$2:$A$54,0))," ",LOOKUP($B5,'Ar5159'!$A$2:$J$54))</f>
        <v>22</v>
      </c>
      <c r="AX5" s="12">
        <f>IF(ISERROR(MATCH($B5,'Ar5159'!$A$2:$A$54,0))," ",LOOKUP($B5,'Ar5159'!$A$2:$K$54))</f>
        <v>6</v>
      </c>
      <c r="AY5" s="12">
        <f>IF(ISERROR(MATCH($B5,'Ar5159'!$A$2:$A$54,0))," ",LOOKUP($B5,'Ar5159'!$A$2:$L$54))</f>
        <v>0</v>
      </c>
      <c r="AZ5" s="12">
        <f>IF(ISERROR(MATCH($B5,'Ar5159'!$A$2:$A$54,0))," ",LOOKUP($B5,'Ar5159'!$A$2:$M$54))</f>
        <v>0</v>
      </c>
      <c r="BA5" s="12">
        <f>IF(ISERROR(MATCH($B5,'Ar5159'!$A$2:$A$54,0))," ",LOOKUP($B5,'Ar5159'!$A$2:$N$54))</f>
        <v>187401</v>
      </c>
      <c r="BB5" s="12">
        <f>IF(ISERROR(MATCH($B5,'Ar5159'!$A$2:$A$54,0))," ",LOOKUP($B5,'Ar5159'!$A$2:$O$54))</f>
        <v>51818</v>
      </c>
      <c r="BC5" s="12">
        <f>IF(ISERROR(MATCH($B5,'Ar5159'!$A$2:$A$54,0))," ",LOOKUP($B5,'Ar5159'!$A$2:$P$54))</f>
        <v>1814</v>
      </c>
      <c r="BD5" s="12">
        <f>IF(ISERROR(MATCH($B5,'Ar5159'!$A$2:$A$54,0))," ",LOOKUP($B5,'Ar5159'!$A$2:$Q$54))</f>
        <v>863</v>
      </c>
      <c r="BE5" s="12">
        <f>IF(ISERROR(MATCH($B5,'Ar5159'!$A$2:$A$54,0))," ",LOOKUP($B5,'Ar5159'!$A$2:$R$54))</f>
        <v>134</v>
      </c>
      <c r="BF5" s="12">
        <f>IF(ISERROR(MATCH($B5,'Ar5159'!$A$2:$A$54,0))," ",LOOKUP($B5,'Ar5159'!$A$2:$S$54))</f>
        <v>0</v>
      </c>
      <c r="BG5" s="13" t="str">
        <f>IF(ISERROR(MATCH($B5,'Aw5159'!$A$1:$A$49,0))," ",LOOKUP($B5,'Aw5159'!$A$1:$B$49))</f>
        <v xml:space="preserve"> </v>
      </c>
      <c r="BH5" s="13" t="str">
        <f>IF(ISERROR(MATCH($B5,'Aw5159'!$A$1:$A$49,0))," ",LOOKUP($B5,'Aw5159'!$A$1:$C$49))</f>
        <v xml:space="preserve"> </v>
      </c>
      <c r="BI5" s="13" t="str">
        <f>IF(ISERROR(MATCH($B5,'Aw5159'!$A$1:$A$49,0))," ",LOOKUP($B5,'Aw5159'!$A$1:$D$49))</f>
        <v xml:space="preserve"> </v>
      </c>
      <c r="BJ5" s="12">
        <f>IF(ISERROR(MATCH($B5,Abui3!$A$2:$A$47,0))," ",LOOKUP($B5,Abui3!$A$2:$B$47))</f>
        <v>0</v>
      </c>
      <c r="BK5" s="12">
        <f>IF(ISERROR(MATCH($B5,Abui3!$A$2:$A$47,0))," ",LOOKUP($B5,Abui3!$A$2:$C$47))</f>
        <v>0</v>
      </c>
      <c r="BL5" s="12">
        <f>IF(ISERROR(MATCH($B5,Abui3!$A$2:$A$47,0))," ",LOOKUP($B5,Abui3!$A$2:$D$47))</f>
        <v>0</v>
      </c>
      <c r="BM5" s="12">
        <f>IF(ISERROR(MATCH($B5,Abui3!$A$2:$A$47,0))," ",LOOKUP($B5,Abui3!$A$2:$E$47))</f>
        <v>0</v>
      </c>
    </row>
    <row r="6" spans="1:65" x14ac:dyDescent="0.2">
      <c r="A6" s="2" t="s">
        <v>2</v>
      </c>
      <c r="B6" s="3" t="s">
        <v>55</v>
      </c>
      <c r="C6" s="12">
        <f>IF(ISERROR(MATCH($B6,'Ar207'!$A$2:$A$54,0))," ",LOOKUP($B6,'Ar207'!$A$2:$B$54))</f>
        <v>73303</v>
      </c>
      <c r="D6" s="12">
        <f>IF(ISERROR(MATCH($B6,'Ar207'!$A$2:$A$54,0))," ",LOOKUP($B6,'Ar207'!$A$2:$C$54))</f>
        <v>210</v>
      </c>
      <c r="E6" s="12">
        <f>IF(ISERROR(MATCH($B6,'Ar207'!$A$2:$A$54,0))," ",LOOKUP($B6,'Ar207'!$A$2:$D$54))</f>
        <v>85</v>
      </c>
      <c r="F6" s="13">
        <f>IF(ISERROR(MATCH($B6,'Ae207'!$A$2:$A$54,0))," ",LOOKUP($B6,'Ae207'!$A$2:$B$54))</f>
        <v>2</v>
      </c>
      <c r="G6" s="13">
        <f>IF(ISERROR(MATCH(B6,'Ae207'!$A$2:$A$46,0))," ",LOOKUP($B6,'Ae207'!$A$2:$C$46))</f>
        <v>0</v>
      </c>
      <c r="H6" s="13">
        <f>IF(ISERROR(MATCH($B6,'Ae207'!$A$2:$A$46,0))," ",LOOKUP($B6,'Ae207'!$A$2:$D$46))</f>
        <v>0</v>
      </c>
      <c r="I6" s="12">
        <f>IF(ISERROR(MATCH($B6,'Ar581'!$A$2:$A$56,0))," ",_xlfn.XLOOKUP($B6,'Ar581'!$A$2:$A$56,'Ar581'!$B$2:$B$56,"NA",0))</f>
        <v>180337</v>
      </c>
      <c r="J6" s="19">
        <f>IF(ISERROR(MATCH($B6,'Ar581'!$A$2:$A$56,0))," ",_xlfn.XLOOKUP($B6,'Ar581'!$A$2:$A$56,'Ar581'!$C$2:$C$56,"NA",0))</f>
        <v>15126415</v>
      </c>
      <c r="K6" s="13">
        <f>IF(ISERROR(MATCH($B6,'Ar5130'!$A$2:$A$55,0))," ",LOOKUP($B6,'Ar5130'!$A$2:$B$55))</f>
        <v>12839</v>
      </c>
      <c r="L6" s="13">
        <f>IF(ISERROR(MATCH($B6,'Ar5130'!$A$2:$A$55,0))," ",LOOKUP($B6,'Ar5130'!$A$2:$C$55))</f>
        <v>156</v>
      </c>
      <c r="M6" s="13">
        <f>IF(ISERROR(MATCH($B6,'Ar5130'!$A$2:$A$55,0))," ",LOOKUP($B6,'Ar5130'!$A$2:$D$55))</f>
        <v>25</v>
      </c>
      <c r="N6" s="13">
        <f>IF(ISERROR(MATCH($B6,'Ar5130'!$A$2:$A$55,0))," ",LOOKUP($B6,'Ar5130'!$A$2:$E$55))</f>
        <v>0</v>
      </c>
      <c r="O6" s="13">
        <f>IF(ISERROR(MATCH($B6,'Ar5130'!$A$2:$A$55,0))," ",LOOKUP($B6,'Ar5130'!$A$2:$F$55))</f>
        <v>5</v>
      </c>
      <c r="P6" s="13">
        <f>IF(ISERROR(MATCH($B6,'Ar5130'!$A$2:$A$55,0))," ",LOOKUP($B6,'Ar5130'!$A$2:$G$55))</f>
        <v>0</v>
      </c>
      <c r="Q6" s="12">
        <f>IF(ISERROR(MATCH($B6,'Ae5130'!$A$2:$A$47,0))," ",LOOKUP($B6,'Ae5130'!$A$2:$B$47))</f>
        <v>0</v>
      </c>
      <c r="R6" s="12">
        <f>IF(ISERROR(MATCH($B6,'Ae5130'!$A$2:$A$47,0))," ",LOOKUP($B6,'Ae5130'!$A$2:$C$47))</f>
        <v>0</v>
      </c>
      <c r="S6" s="12">
        <f>IF(ISERROR(MATCH($B6,'Ae5130'!$A$2:$A$47,0))," ",LOOKUP($B6,'Ae5130'!$A$2:$D$47))</f>
        <v>0</v>
      </c>
      <c r="T6" s="12">
        <f>IF(ISERROR(MATCH($B6,'Ae5130'!$A$2:$A$47,0))," ",LOOKUP($B6,'Ae5130'!$A$2:$E$47))</f>
        <v>0</v>
      </c>
      <c r="U6" s="12">
        <f>IF(ISERROR(MATCH($B6,'Ae5130'!$A$2:$A$47,0))," ",LOOKUP($B6,'Ae5130'!$A$2:$F$47))</f>
        <v>0</v>
      </c>
      <c r="V6" s="12">
        <f>IF(ISERROR(MATCH($B6,'Ae5130'!$A$2:$A$47,0))," ",LOOKUP($B6,'Ae5130'!$A$2:$G$47))</f>
        <v>0</v>
      </c>
      <c r="W6" s="13">
        <f>IF(ISERROR(MATCH($B6,'Ae5159'!$A$2:$A$54,0))," ",LOOKUP($B6,'Ae5159'!$A$2:$B$54))</f>
        <v>1</v>
      </c>
      <c r="X6" s="13">
        <f>IF(ISERROR(MATCH($B6,'Ae5159'!$A$2:$A$54,0))," ",LOOKUP($B6,'Ae5159'!$A$2:$C$54))</f>
        <v>0</v>
      </c>
      <c r="Y6" s="13">
        <f>IF(ISERROR(MATCH($B6,'Ae5159'!$A$2:$A$54,0))," ",LOOKUP($B6,'Ae5159'!$A$2:$D$54))</f>
        <v>0</v>
      </c>
      <c r="Z6" s="13">
        <f>IF(ISERROR(MATCH($B6,'Ae5159'!$A$2:$A$54,0))," ",LOOKUP($B6,'Ae5159'!$A$2:$E$54))</f>
        <v>0</v>
      </c>
      <c r="AA6" s="13">
        <f>IF(ISERROR(MATCH($B6,'Ae5159'!$A$2:$A$54,0))," ",LOOKUP($B6,'Ae5159'!$A$2:$F$54))</f>
        <v>0</v>
      </c>
      <c r="AB6" s="13">
        <f>IF(ISERROR(MATCH($B6,'Ae5159'!$A$2:$A$54,0))," ",LOOKUP($B6,'Ae5159'!$A$2:$G$54))</f>
        <v>0</v>
      </c>
      <c r="AC6" s="13">
        <f>IF(ISERROR(MATCH($B6,'Ae5159'!$A$2:$A$54,0))," ",LOOKUP($B6,'Ae5159'!$A$2:$H$54))</f>
        <v>0</v>
      </c>
      <c r="AD6" s="13">
        <f>IF(ISERROR(MATCH($B6,'Ae5159'!$A$2:$A$54,0))," ",LOOKUP($B6,'Ae5159'!$A$2:$I$54))</f>
        <v>0</v>
      </c>
      <c r="AE6" s="13">
        <f>IF(ISERROR(MATCH($B6,'Ae5159'!$A$2:$A$54,0))," ",LOOKUP($B6,'Ae5159'!$A$2:$J$54))</f>
        <v>0</v>
      </c>
      <c r="AF6" s="13">
        <f>IF(ISERROR(MATCH($B6,'Ae5159'!$A$2:$A$54,0))," ",LOOKUP($B6,'Ae5159'!$A$2:$K$54))</f>
        <v>0</v>
      </c>
      <c r="AG6" s="13">
        <f>IF(ISERROR(MATCH($B6,'Ae5159'!$A$2:$A$54,0))," ",LOOKUP($B6,'Ae5159'!$A$2:$L$54))</f>
        <v>0</v>
      </c>
      <c r="AH6" s="13">
        <f>IF(ISERROR(MATCH($B6,'Ae5159'!$A$2:$A$54,0))," ",LOOKUP($B6,'Ae5159'!$A$2:$M$54))</f>
        <v>0</v>
      </c>
      <c r="AI6" s="13">
        <f>IF(ISERROR(MATCH($B6,'Ae5159'!$A$2:$A$54,0))," ",LOOKUP($B6,'Ae5159'!$A$2:$N$54))</f>
        <v>0</v>
      </c>
      <c r="AJ6" s="13">
        <f>IF(ISERROR(MATCH($B6,'Ae5159'!$A$2:$A$54,0))," ",LOOKUP($B6,'Ae5159'!$A$2:$O$54))</f>
        <v>0</v>
      </c>
      <c r="AK6" s="13">
        <f>IF(ISERROR(MATCH($B6,'Ae5159'!$A$2:$A$54,0))," ",LOOKUP($B6,'Ae5159'!$A$2:$P$54))</f>
        <v>0</v>
      </c>
      <c r="AL6" s="13">
        <f>IF(ISERROR(MATCH($B6,'Ae5159'!$A$2:$A$54,0))," ",LOOKUP($B6,'Ae5159'!$A$2:$Q$54))</f>
        <v>0</v>
      </c>
      <c r="AM6" s="13">
        <f>IF(ISERROR(MATCH($B6,'Ae5159'!$A$2:$A$54,0))," ",LOOKUP($B6,'Ae5159'!$A$2:$R$54))</f>
        <v>0</v>
      </c>
      <c r="AN6" s="13">
        <f>IF(ISERROR(MATCH($B6,'Ae5159'!$A$2:$A$54,0))," ",LOOKUP($B6,'Ae5159'!$A$2:$S$54))</f>
        <v>0</v>
      </c>
      <c r="AO6" s="12">
        <f>IF(ISERROR(MATCH($B6,'Ar5159'!$A$2:$A$54,0))," ",LOOKUP($B6,'Ar5159'!$A$2:$B$54))</f>
        <v>142740</v>
      </c>
      <c r="AP6" s="12">
        <f>IF(ISERROR(MATCH($B6,'Ar5159'!$A$2:$A$54,0))," ",LOOKUP($B6,'Ar5159'!$A$2:$C$54))</f>
        <v>18632</v>
      </c>
      <c r="AQ6" s="12">
        <f>IF(ISERROR(MATCH($B6,'Ar5159'!$A$2:$A$54,0))," ",LOOKUP($B6,'Ar5159'!$A$2:$D$54))</f>
        <v>0</v>
      </c>
      <c r="AR6" s="12">
        <f>IF(ISERROR(MATCH($B6,'Ar5159'!$A$2:$A$54,0))," ",LOOKUP($B6,'Ar5159'!$A$2:$E$54))</f>
        <v>5751</v>
      </c>
      <c r="AS6" s="12">
        <f>IF(ISERROR(MATCH($B6,'Ar5159'!$A$2:$A$54,0))," ",LOOKUP($B6,'Ar5159'!$A$2:$F$54))</f>
        <v>433</v>
      </c>
      <c r="AT6" s="12">
        <f>IF(ISERROR(MATCH($B6,'Ar5159'!$A$2:$A$54,0))," ",LOOKUP($B6,'Ar5159'!$A$2:$G$54))</f>
        <v>94</v>
      </c>
      <c r="AU6" s="12">
        <f>IF(ISERROR(MATCH($B6,'Ar5159'!$A$2:$A$54,0))," ",LOOKUP($B6,'Ar5159'!$A$2:$H$54))</f>
        <v>0</v>
      </c>
      <c r="AV6" s="12">
        <f>IF(ISERROR(MATCH($B6,'Ar5159'!$A$2:$A$54,0))," ",LOOKUP($B6,'Ar5159'!$A$2:$I$54))</f>
        <v>71</v>
      </c>
      <c r="AW6" s="12">
        <f>IF(ISERROR(MATCH($B6,'Ar5159'!$A$2:$A$54,0))," ",LOOKUP($B6,'Ar5159'!$A$2:$J$54))</f>
        <v>271</v>
      </c>
      <c r="AX6" s="12">
        <f>IF(ISERROR(MATCH($B6,'Ar5159'!$A$2:$A$54,0))," ",LOOKUP($B6,'Ar5159'!$A$2:$K$54))</f>
        <v>25</v>
      </c>
      <c r="AY6" s="12">
        <f>IF(ISERROR(MATCH($B6,'Ar5159'!$A$2:$A$54,0))," ",LOOKUP($B6,'Ar5159'!$A$2:$L$54))</f>
        <v>0</v>
      </c>
      <c r="AZ6" s="12">
        <f>IF(ISERROR(MATCH($B6,'Ar5159'!$A$2:$A$54,0))," ",LOOKUP($B6,'Ar5159'!$A$2:$M$54))</f>
        <v>9</v>
      </c>
      <c r="BA6" s="12">
        <f>IF(ISERROR(MATCH($B6,'Ar5159'!$A$2:$A$54,0))," ",LOOKUP($B6,'Ar5159'!$A$2:$N$54))</f>
        <v>1258649</v>
      </c>
      <c r="BB6" s="12">
        <f>IF(ISERROR(MATCH($B6,'Ar5159'!$A$2:$A$54,0))," ",LOOKUP($B6,'Ar5159'!$A$2:$O$54))</f>
        <v>44416</v>
      </c>
      <c r="BC6" s="12">
        <f>IF(ISERROR(MATCH($B6,'Ar5159'!$A$2:$A$54,0))," ",LOOKUP($B6,'Ar5159'!$A$2:$P$54))</f>
        <v>4546</v>
      </c>
      <c r="BD6" s="12">
        <f>IF(ISERROR(MATCH($B6,'Ar5159'!$A$2:$A$54,0))," ",LOOKUP($B6,'Ar5159'!$A$2:$Q$54))</f>
        <v>637</v>
      </c>
      <c r="BE6" s="12">
        <f>IF(ISERROR(MATCH($B6,'Ar5159'!$A$2:$A$54,0))," ",LOOKUP($B6,'Ar5159'!$A$2:$R$54))</f>
        <v>1852</v>
      </c>
      <c r="BF6" s="12">
        <f>IF(ISERROR(MATCH($B6,'Ar5159'!$A$2:$A$54,0))," ",LOOKUP($B6,'Ar5159'!$A$2:$S$54))</f>
        <v>46</v>
      </c>
      <c r="BG6" s="13">
        <f>IF(ISERROR(MATCH($B6,'Aw5159'!$A$1:$A$49,0))," ",LOOKUP($B6,'Aw5159'!$A$1:$B$49))</f>
        <v>1120</v>
      </c>
      <c r="BH6" s="13">
        <f>IF(ISERROR(MATCH($B6,'Aw5159'!$A$1:$A$49,0))," ",LOOKUP($B6,'Aw5159'!$A$1:$C$49))</f>
        <v>49</v>
      </c>
      <c r="BI6" s="13">
        <f>IF(ISERROR(MATCH($B6,'Aw5159'!$A$1:$A$49,0))," ",LOOKUP($B6,'Aw5159'!$A$1:$D$49))</f>
        <v>10006</v>
      </c>
      <c r="BJ6" s="12" t="str">
        <f>IF(ISERROR(MATCH($B6,Abui3!$A$2:$A$47,0))," ",LOOKUP($B6,Abui3!$A$2:$B$47))</f>
        <v xml:space="preserve"> </v>
      </c>
      <c r="BK6" s="12" t="str">
        <f>IF(ISERROR(MATCH($B6,Abui3!$A$2:$A$47,0))," ",LOOKUP($B6,Abui3!$A$2:$C$47))</f>
        <v xml:space="preserve"> </v>
      </c>
      <c r="BL6" s="12" t="str">
        <f>IF(ISERROR(MATCH($B6,Abui3!$A$2:$A$47,0))," ",LOOKUP($B6,Abui3!$A$2:$D$47))</f>
        <v xml:space="preserve"> </v>
      </c>
      <c r="BM6" s="12" t="str">
        <f>IF(ISERROR(MATCH($B6,Abui3!$A$2:$A$47,0))," ",LOOKUP($B6,Abui3!$A$2:$E$47))</f>
        <v xml:space="preserve"> </v>
      </c>
    </row>
    <row r="7" spans="1:65" x14ac:dyDescent="0.2">
      <c r="A7" s="2" t="s">
        <v>3</v>
      </c>
      <c r="B7" s="3" t="s">
        <v>56</v>
      </c>
      <c r="C7" s="12">
        <f>IF(ISERROR(MATCH($B7,'Ar207'!$A$2:$A$54,0))," ",LOOKUP($B7,'Ar207'!$A$2:$B$54))</f>
        <v>43597</v>
      </c>
      <c r="D7" s="12">
        <f>IF(ISERROR(MATCH($B7,'Ar207'!$A$2:$A$54,0))," ",LOOKUP($B7,'Ar207'!$A$2:$C$54))</f>
        <v>134</v>
      </c>
      <c r="E7" s="12">
        <f>IF(ISERROR(MATCH($B7,'Ar207'!$A$2:$A$54,0))," ",LOOKUP($B7,'Ar207'!$A$2:$D$54))</f>
        <v>57</v>
      </c>
      <c r="F7" s="13">
        <f>IF(ISERROR(MATCH($B7,'Ae207'!$A$2:$A$54,0))," ",LOOKUP($B7,'Ae207'!$A$2:$B$54))</f>
        <v>0</v>
      </c>
      <c r="G7" s="13">
        <f>IF(ISERROR(MATCH(B7,'Ae207'!$A$2:$A$46,0))," ",LOOKUP($B7,'Ae207'!$A$2:$C$46))</f>
        <v>0</v>
      </c>
      <c r="H7" s="13">
        <f>IF(ISERROR(MATCH($B7,'Ae207'!$A$2:$A$46,0))," ",LOOKUP($B7,'Ae207'!$A$2:$D$46))</f>
        <v>0</v>
      </c>
      <c r="I7" s="12">
        <f>IF(ISERROR(MATCH($B7,'Ar581'!$A$2:$A$56,0))," ",_xlfn.XLOOKUP($B7,'Ar581'!$A$2:$A$56,'Ar581'!$B$2:$B$56,"NA",0))</f>
        <v>81208</v>
      </c>
      <c r="J7" s="19">
        <f>IF(ISERROR(MATCH($B7,'Ar581'!$A$2:$A$56,0))," ",_xlfn.XLOOKUP($B7,'Ar581'!$A$2:$A$56,'Ar581'!$C$2:$C$56,"NA",0))</f>
        <v>6023615</v>
      </c>
      <c r="K7" s="13">
        <f>IF(ISERROR(MATCH($B7,'Ar5130'!$A$2:$A$55,0))," ",LOOKUP($B7,'Ar5130'!$A$2:$B$55))</f>
        <v>5362</v>
      </c>
      <c r="L7" s="13">
        <f>IF(ISERROR(MATCH($B7,'Ar5130'!$A$2:$A$55,0))," ",LOOKUP($B7,'Ar5130'!$A$2:$C$55))</f>
        <v>834</v>
      </c>
      <c r="M7" s="13">
        <f>IF(ISERROR(MATCH($B7,'Ar5130'!$A$2:$A$55,0))," ",LOOKUP($B7,'Ar5130'!$A$2:$D$55))</f>
        <v>18</v>
      </c>
      <c r="N7" s="13">
        <f>IF(ISERROR(MATCH($B7,'Ar5130'!$A$2:$A$55,0))," ",LOOKUP($B7,'Ar5130'!$A$2:$E$55))</f>
        <v>7</v>
      </c>
      <c r="O7" s="13">
        <f>IF(ISERROR(MATCH($B7,'Ar5130'!$A$2:$A$55,0))," ",LOOKUP($B7,'Ar5130'!$A$2:$F$55))</f>
        <v>3</v>
      </c>
      <c r="P7" s="13">
        <f>IF(ISERROR(MATCH($B7,'Ar5130'!$A$2:$A$55,0))," ",LOOKUP($B7,'Ar5130'!$A$2:$G$55))</f>
        <v>0</v>
      </c>
      <c r="Q7" s="12">
        <f>IF(ISERROR(MATCH($B7,'Ae5130'!$A$2:$A$47,0))," ",LOOKUP($B7,'Ae5130'!$A$2:$B$47))</f>
        <v>0</v>
      </c>
      <c r="R7" s="12">
        <f>IF(ISERROR(MATCH($B7,'Ae5130'!$A$2:$A$47,0))," ",LOOKUP($B7,'Ae5130'!$A$2:$C$47))</f>
        <v>0</v>
      </c>
      <c r="S7" s="12">
        <f>IF(ISERROR(MATCH($B7,'Ae5130'!$A$2:$A$47,0))," ",LOOKUP($B7,'Ae5130'!$A$2:$D$47))</f>
        <v>0</v>
      </c>
      <c r="T7" s="12">
        <f>IF(ISERROR(MATCH($B7,'Ae5130'!$A$2:$A$47,0))," ",LOOKUP($B7,'Ae5130'!$A$2:$E$47))</f>
        <v>0</v>
      </c>
      <c r="U7" s="12">
        <f>IF(ISERROR(MATCH($B7,'Ae5130'!$A$2:$A$47,0))," ",LOOKUP($B7,'Ae5130'!$A$2:$F$47))</f>
        <v>0</v>
      </c>
      <c r="V7" s="12">
        <f>IF(ISERROR(MATCH($B7,'Ae5130'!$A$2:$A$47,0))," ",LOOKUP($B7,'Ae5130'!$A$2:$G$47))</f>
        <v>0</v>
      </c>
      <c r="W7" s="13">
        <f>IF(ISERROR(MATCH($B7,'Ae5159'!$A$2:$A$54,0))," ",LOOKUP($B7,'Ae5159'!$A$2:$B$54))</f>
        <v>0</v>
      </c>
      <c r="X7" s="13">
        <f>IF(ISERROR(MATCH($B7,'Ae5159'!$A$2:$A$54,0))," ",LOOKUP($B7,'Ae5159'!$A$2:$C$54))</f>
        <v>0</v>
      </c>
      <c r="Y7" s="13">
        <f>IF(ISERROR(MATCH($B7,'Ae5159'!$A$2:$A$54,0))," ",LOOKUP($B7,'Ae5159'!$A$2:$D$54))</f>
        <v>0</v>
      </c>
      <c r="Z7" s="13">
        <f>IF(ISERROR(MATCH($B7,'Ae5159'!$A$2:$A$54,0))," ",LOOKUP($B7,'Ae5159'!$A$2:$E$54))</f>
        <v>0</v>
      </c>
      <c r="AA7" s="13">
        <f>IF(ISERROR(MATCH($B7,'Ae5159'!$A$2:$A$54,0))," ",LOOKUP($B7,'Ae5159'!$A$2:$F$54))</f>
        <v>0</v>
      </c>
      <c r="AB7" s="13">
        <f>IF(ISERROR(MATCH($B7,'Ae5159'!$A$2:$A$54,0))," ",LOOKUP($B7,'Ae5159'!$A$2:$G$54))</f>
        <v>0</v>
      </c>
      <c r="AC7" s="13">
        <f>IF(ISERROR(MATCH($B7,'Ae5159'!$A$2:$A$54,0))," ",LOOKUP($B7,'Ae5159'!$A$2:$H$54))</f>
        <v>0</v>
      </c>
      <c r="AD7" s="13">
        <f>IF(ISERROR(MATCH($B7,'Ae5159'!$A$2:$A$54,0))," ",LOOKUP($B7,'Ae5159'!$A$2:$I$54))</f>
        <v>0</v>
      </c>
      <c r="AE7" s="13">
        <f>IF(ISERROR(MATCH($B7,'Ae5159'!$A$2:$A$54,0))," ",LOOKUP($B7,'Ae5159'!$A$2:$J$54))</f>
        <v>0</v>
      </c>
      <c r="AF7" s="13">
        <f>IF(ISERROR(MATCH($B7,'Ae5159'!$A$2:$A$54,0))," ",LOOKUP($B7,'Ae5159'!$A$2:$K$54))</f>
        <v>0</v>
      </c>
      <c r="AG7" s="13">
        <f>IF(ISERROR(MATCH($B7,'Ae5159'!$A$2:$A$54,0))," ",LOOKUP($B7,'Ae5159'!$A$2:$L$54))</f>
        <v>0</v>
      </c>
      <c r="AH7" s="13">
        <f>IF(ISERROR(MATCH($B7,'Ae5159'!$A$2:$A$54,0))," ",LOOKUP($B7,'Ae5159'!$A$2:$M$54))</f>
        <v>0</v>
      </c>
      <c r="AI7" s="13">
        <f>IF(ISERROR(MATCH($B7,'Ae5159'!$A$2:$A$54,0))," ",LOOKUP($B7,'Ae5159'!$A$2:$N$54))</f>
        <v>0</v>
      </c>
      <c r="AJ7" s="13">
        <f>IF(ISERROR(MATCH($B7,'Ae5159'!$A$2:$A$54,0))," ",LOOKUP($B7,'Ae5159'!$A$2:$O$54))</f>
        <v>0</v>
      </c>
      <c r="AK7" s="13">
        <f>IF(ISERROR(MATCH($B7,'Ae5159'!$A$2:$A$54,0))," ",LOOKUP($B7,'Ae5159'!$A$2:$P$54))</f>
        <v>0</v>
      </c>
      <c r="AL7" s="13">
        <f>IF(ISERROR(MATCH($B7,'Ae5159'!$A$2:$A$54,0))," ",LOOKUP($B7,'Ae5159'!$A$2:$Q$54))</f>
        <v>0</v>
      </c>
      <c r="AM7" s="13">
        <f>IF(ISERROR(MATCH($B7,'Ae5159'!$A$2:$A$54,0))," ",LOOKUP($B7,'Ae5159'!$A$2:$R$54))</f>
        <v>0</v>
      </c>
      <c r="AN7" s="13">
        <f>IF(ISERROR(MATCH($B7,'Ae5159'!$A$2:$A$54,0))," ",LOOKUP($B7,'Ae5159'!$A$2:$S$54))</f>
        <v>0</v>
      </c>
      <c r="AO7" s="12">
        <f>IF(ISERROR(MATCH($B7,'Ar5159'!$A$2:$A$54,0))," ",LOOKUP($B7,'Ar5159'!$A$2:$B$54))</f>
        <v>54083</v>
      </c>
      <c r="AP7" s="12">
        <f>IF(ISERROR(MATCH($B7,'Ar5159'!$A$2:$A$54,0))," ",LOOKUP($B7,'Ar5159'!$A$2:$C$54))</f>
        <v>12338</v>
      </c>
      <c r="AQ7" s="12">
        <f>IF(ISERROR(MATCH($B7,'Ar5159'!$A$2:$A$54,0))," ",LOOKUP($B7,'Ar5159'!$A$2:$D$54))</f>
        <v>0</v>
      </c>
      <c r="AR7" s="12">
        <f>IF(ISERROR(MATCH($B7,'Ar5159'!$A$2:$A$54,0))," ",LOOKUP($B7,'Ar5159'!$A$2:$E$54))</f>
        <v>1885</v>
      </c>
      <c r="AS7" s="12">
        <f>IF(ISERROR(MATCH($B7,'Ar5159'!$A$2:$A$54,0))," ",LOOKUP($B7,'Ar5159'!$A$2:$F$54))</f>
        <v>18</v>
      </c>
      <c r="AT7" s="12">
        <f>IF(ISERROR(MATCH($B7,'Ar5159'!$A$2:$A$54,0))," ",LOOKUP($B7,'Ar5159'!$A$2:$G$54))</f>
        <v>23</v>
      </c>
      <c r="AU7" s="12">
        <f>IF(ISERROR(MATCH($B7,'Ar5159'!$A$2:$A$54,0))," ",LOOKUP($B7,'Ar5159'!$A$2:$H$54))</f>
        <v>0</v>
      </c>
      <c r="AV7" s="12">
        <f>IF(ISERROR(MATCH($B7,'Ar5159'!$A$2:$A$54,0))," ",LOOKUP($B7,'Ar5159'!$A$2:$I$54))</f>
        <v>2</v>
      </c>
      <c r="AW7" s="12">
        <f>IF(ISERROR(MATCH($B7,'Ar5159'!$A$2:$A$54,0))," ",LOOKUP($B7,'Ar5159'!$A$2:$J$54))</f>
        <v>20</v>
      </c>
      <c r="AX7" s="12">
        <f>IF(ISERROR(MATCH($B7,'Ar5159'!$A$2:$A$54,0))," ",LOOKUP($B7,'Ar5159'!$A$2:$K$54))</f>
        <v>11</v>
      </c>
      <c r="AY7" s="12">
        <f>IF(ISERROR(MATCH($B7,'Ar5159'!$A$2:$A$54,0))," ",LOOKUP($B7,'Ar5159'!$A$2:$L$54))</f>
        <v>0</v>
      </c>
      <c r="AZ7" s="12">
        <f>IF(ISERROR(MATCH($B7,'Ar5159'!$A$2:$A$54,0))," ",LOOKUP($B7,'Ar5159'!$A$2:$M$54))</f>
        <v>1</v>
      </c>
      <c r="BA7" s="12">
        <f>IF(ISERROR(MATCH($B7,'Ar5159'!$A$2:$A$54,0))," ",LOOKUP($B7,'Ar5159'!$A$2:$N$54))</f>
        <v>358225</v>
      </c>
      <c r="BB7" s="12">
        <f>IF(ISERROR(MATCH($B7,'Ar5159'!$A$2:$A$54,0))," ",LOOKUP($B7,'Ar5159'!$A$2:$O$54))</f>
        <v>9789</v>
      </c>
      <c r="BC7" s="12">
        <f>IF(ISERROR(MATCH($B7,'Ar5159'!$A$2:$A$54,0))," ",LOOKUP($B7,'Ar5159'!$A$2:$P$54))</f>
        <v>1036</v>
      </c>
      <c r="BD7" s="12">
        <f>IF(ISERROR(MATCH($B7,'Ar5159'!$A$2:$A$54,0))," ",LOOKUP($B7,'Ar5159'!$A$2:$Q$54))</f>
        <v>68</v>
      </c>
      <c r="BE7" s="12">
        <f>IF(ISERROR(MATCH($B7,'Ar5159'!$A$2:$A$54,0))," ",LOOKUP($B7,'Ar5159'!$A$2:$R$54))</f>
        <v>486</v>
      </c>
      <c r="BF7" s="12">
        <f>IF(ISERROR(MATCH($B7,'Ar5159'!$A$2:$A$54,0))," ",LOOKUP($B7,'Ar5159'!$A$2:$S$54))</f>
        <v>24</v>
      </c>
      <c r="BG7" s="13">
        <f>IF(ISERROR(MATCH($B7,'Aw5159'!$A$2:$A$50,0))," ",LOOKUP($B7,'Aw5159'!$A$2:$B$50))</f>
        <v>1328</v>
      </c>
      <c r="BH7" s="13">
        <f>IF(ISERROR(MATCH($B7,'Aw5159'!$A$2:$A$50,0))," ",LOOKUP($B7,'Aw5159'!$A$2:$C$50))</f>
        <v>1276</v>
      </c>
      <c r="BI7" s="13">
        <f>IF(ISERROR(MATCH($B7,'Aw5159'!$A$2:$A$50,0))," ",LOOKUP($B7,'Aw5159'!$A$2:$D$50))</f>
        <v>11612</v>
      </c>
      <c r="BJ7" s="12" t="str">
        <f>IF(ISERROR(MATCH($B7,Abui3!$A$2:$A$47,0))," ",LOOKUP($B7,Abui3!$A$2:$B$47))</f>
        <v xml:space="preserve"> </v>
      </c>
      <c r="BK7" s="12" t="str">
        <f>IF(ISERROR(MATCH($B7,Abui3!$A$2:$A$47,0))," ",LOOKUP($B7,Abui3!$A$2:$C$47))</f>
        <v xml:space="preserve"> </v>
      </c>
      <c r="BL7" s="12" t="str">
        <f>IF(ISERROR(MATCH($B7,Abui3!$A$2:$A$47,0))," ",LOOKUP($B7,Abui3!$A$2:$D$47))</f>
        <v xml:space="preserve"> </v>
      </c>
      <c r="BM7" s="12" t="str">
        <f>IF(ISERROR(MATCH($B7,Abui3!$A$2:$A$47,0))," ",LOOKUP($B7,Abui3!$A$2:$E$47))</f>
        <v xml:space="preserve"> </v>
      </c>
    </row>
    <row r="8" spans="1:65" x14ac:dyDescent="0.2">
      <c r="A8" s="2" t="s">
        <v>4</v>
      </c>
      <c r="B8" s="3" t="s">
        <v>57</v>
      </c>
      <c r="C8" s="12">
        <f>IF(ISERROR(MATCH($B8,'Ar207'!$A$2:$A$54,0))," ",LOOKUP($B8,'Ar207'!$A$2:$B$54))</f>
        <v>807368</v>
      </c>
      <c r="D8" s="12">
        <f>IF(ISERROR(MATCH($B8,'Ar207'!$A$2:$A$54,0))," ",LOOKUP($B8,'Ar207'!$A$2:$C$54))</f>
        <v>2518</v>
      </c>
      <c r="E8" s="12">
        <f>IF(ISERROR(MATCH($B8,'Ar207'!$A$2:$A$54,0))," ",LOOKUP($B8,'Ar207'!$A$2:$D$54))</f>
        <v>2212</v>
      </c>
      <c r="F8" s="13">
        <f>IF(ISERROR(MATCH($B8,'Ae207'!$A$2:$A$54,0))," ",LOOKUP($B8,'Ae207'!$A$2:$B$54))</f>
        <v>262</v>
      </c>
      <c r="G8" s="13">
        <f>IF(ISERROR(MATCH(B8,'Ae207'!$A$2:$A$46,0))," ",LOOKUP($B8,'Ae207'!$A$2:$C$46))</f>
        <v>2</v>
      </c>
      <c r="H8" s="13">
        <f>IF(ISERROR(MATCH($B8,'Ae207'!$A$2:$A$46,0))," ",LOOKUP($B8,'Ae207'!$A$2:$D$46))</f>
        <v>0</v>
      </c>
      <c r="I8" s="12">
        <f>IF(ISERROR(MATCH($B8,'Ar581'!$A$2:$A$56,0))," ",_xlfn.XLOOKUP($B8,'Ar581'!$A$2:$A$56,'Ar581'!$B$2:$B$56,"NA",0))</f>
        <v>1686800</v>
      </c>
      <c r="J8" s="19">
        <f>IF(ISERROR(MATCH($B8,'Ar581'!$A$2:$A$56,0))," ",_xlfn.XLOOKUP($B8,'Ar581'!$A$2:$A$56,'Ar581'!$C$2:$C$56,"NA",0))</f>
        <v>109127149</v>
      </c>
      <c r="K8" s="13">
        <f>IF(ISERROR(MATCH($B8,'Ar5130'!$A$2:$A$55,0))," ",LOOKUP($B8,'Ar5130'!$A$2:$B$55))</f>
        <v>228616</v>
      </c>
      <c r="L8" s="13">
        <f>IF(ISERROR(MATCH($B8,'Ar5130'!$A$2:$A$55,0))," ",LOOKUP($B8,'Ar5130'!$A$2:$C$55))</f>
        <v>10512</v>
      </c>
      <c r="M8" s="13">
        <f>IF(ISERROR(MATCH($B8,'Ar5130'!$A$2:$A$55,0))," ",LOOKUP($B8,'Ar5130'!$A$2:$D$55))</f>
        <v>863</v>
      </c>
      <c r="N8" s="13">
        <f>IF(ISERROR(MATCH($B8,'Ar5130'!$A$2:$A$55,0))," ",LOOKUP($B8,'Ar5130'!$A$2:$E$55))</f>
        <v>45</v>
      </c>
      <c r="O8" s="13">
        <f>IF(ISERROR(MATCH($B8,'Ar5130'!$A$2:$A$55,0))," ",LOOKUP($B8,'Ar5130'!$A$2:$F$55))</f>
        <v>441</v>
      </c>
      <c r="P8" s="13">
        <f>IF(ISERROR(MATCH($B8,'Ar5130'!$A$2:$A$55,0))," ",LOOKUP($B8,'Ar5130'!$A$2:$G$55))</f>
        <v>7</v>
      </c>
      <c r="Q8" s="12">
        <f>IF(ISERROR(MATCH($B8,'Ae5130'!$A$2:$A$47,0))," ",LOOKUP($B8,'Ae5130'!$A$2:$B$47))</f>
        <v>1567</v>
      </c>
      <c r="R8" s="12">
        <f>IF(ISERROR(MATCH($B8,'Ae5130'!$A$2:$A$47,0))," ",LOOKUP($B8,'Ae5130'!$A$2:$C$47))</f>
        <v>85</v>
      </c>
      <c r="S8" s="12">
        <f>IF(ISERROR(MATCH($B8,'Ae5130'!$A$2:$A$47,0))," ",LOOKUP($B8,'Ae5130'!$A$2:$D$47))</f>
        <v>0</v>
      </c>
      <c r="T8" s="12">
        <f>IF(ISERROR(MATCH($B8,'Ae5130'!$A$2:$A$47,0))," ",LOOKUP($B8,'Ae5130'!$A$2:$E$47))</f>
        <v>0</v>
      </c>
      <c r="U8" s="12">
        <f>IF(ISERROR(MATCH($B8,'Ae5130'!$A$2:$A$47,0))," ",LOOKUP($B8,'Ae5130'!$A$2:$F$47))</f>
        <v>7</v>
      </c>
      <c r="V8" s="12">
        <f>IF(ISERROR(MATCH($B8,'Ae5130'!$A$2:$A$47,0))," ",LOOKUP($B8,'Ae5130'!$A$2:$G$47))</f>
        <v>0</v>
      </c>
      <c r="W8" s="13">
        <f>IF(ISERROR(MATCH($B8,'Ae5159'!$A$2:$A$54,0))," ",LOOKUP($B8,'Ae5159'!$A$2:$B$54))</f>
        <v>749</v>
      </c>
      <c r="X8" s="13">
        <f>IF(ISERROR(MATCH($B8,'Ae5159'!$A$2:$A$54,0))," ",LOOKUP($B8,'Ae5159'!$A$2:$C$54))</f>
        <v>2</v>
      </c>
      <c r="Y8" s="13">
        <f>IF(ISERROR(MATCH($B8,'Ae5159'!$A$2:$A$54,0))," ",LOOKUP($B8,'Ae5159'!$A$2:$D$54))</f>
        <v>0</v>
      </c>
      <c r="Z8" s="13">
        <f>IF(ISERROR(MATCH($B8,'Ae5159'!$A$2:$A$54,0))," ",LOOKUP($B8,'Ae5159'!$A$2:$E$54))</f>
        <v>11</v>
      </c>
      <c r="AA8" s="13">
        <f>IF(ISERROR(MATCH($B8,'Ae5159'!$A$2:$A$54,0))," ",LOOKUP($B8,'Ae5159'!$A$2:$F$54))</f>
        <v>0</v>
      </c>
      <c r="AB8" s="13">
        <f>IF(ISERROR(MATCH($B8,'Ae5159'!$A$2:$A$54,0))," ",LOOKUP($B8,'Ae5159'!$A$2:$G$54))</f>
        <v>0</v>
      </c>
      <c r="AC8" s="13">
        <f>IF(ISERROR(MATCH($B8,'Ae5159'!$A$2:$A$54,0))," ",LOOKUP($B8,'Ae5159'!$A$2:$H$54))</f>
        <v>0</v>
      </c>
      <c r="AD8" s="13">
        <f>IF(ISERROR(MATCH($B8,'Ae5159'!$A$2:$A$54,0))," ",LOOKUP($B8,'Ae5159'!$A$2:$I$54))</f>
        <v>0</v>
      </c>
      <c r="AE8" s="13">
        <f>IF(ISERROR(MATCH($B8,'Ae5159'!$A$2:$A$54,0))," ",LOOKUP($B8,'Ae5159'!$A$2:$J$54))</f>
        <v>1</v>
      </c>
      <c r="AF8" s="13">
        <f>IF(ISERROR(MATCH($B8,'Ae5159'!$A$2:$A$54,0))," ",LOOKUP($B8,'Ae5159'!$A$2:$K$54))</f>
        <v>0</v>
      </c>
      <c r="AG8" s="13">
        <f>IF(ISERROR(MATCH($B8,'Ae5159'!$A$2:$A$54,0))," ",LOOKUP($B8,'Ae5159'!$A$2:$L$54))</f>
        <v>0</v>
      </c>
      <c r="AH8" s="13">
        <f>IF(ISERROR(MATCH($B8,'Ae5159'!$A$2:$A$54,0))," ",LOOKUP($B8,'Ae5159'!$A$2:$M$54))</f>
        <v>0</v>
      </c>
      <c r="AI8" s="13">
        <f>IF(ISERROR(MATCH($B8,'Ae5159'!$A$2:$A$54,0))," ",LOOKUP($B8,'Ae5159'!$A$2:$N$54))</f>
        <v>1201</v>
      </c>
      <c r="AJ8" s="13">
        <f>IF(ISERROR(MATCH($B8,'Ae5159'!$A$2:$A$54,0))," ",LOOKUP($B8,'Ae5159'!$A$2:$O$54))</f>
        <v>14</v>
      </c>
      <c r="AK8" s="13">
        <f>IF(ISERROR(MATCH($B8,'Ae5159'!$A$2:$A$54,0))," ",LOOKUP($B8,'Ae5159'!$A$2:$P$54))</f>
        <v>3</v>
      </c>
      <c r="AL8" s="13">
        <f>IF(ISERROR(MATCH($B8,'Ae5159'!$A$2:$A$54,0))," ",LOOKUP($B8,'Ae5159'!$A$2:$Q$54))</f>
        <v>0</v>
      </c>
      <c r="AM8" s="13">
        <f>IF(ISERROR(MATCH($B8,'Ae5159'!$A$2:$A$54,0))," ",LOOKUP($B8,'Ae5159'!$A$2:$R$54))</f>
        <v>0</v>
      </c>
      <c r="AN8" s="13">
        <f>IF(ISERROR(MATCH($B8,'Ae5159'!$A$2:$A$54,0))," ",LOOKUP($B8,'Ae5159'!$A$2:$S$54))</f>
        <v>0</v>
      </c>
      <c r="AO8" s="12">
        <f>IF(ISERROR(MATCH($B8,'Ar5159'!$A$2:$A$54,0))," ",LOOKUP($B8,'Ar5159'!$A$2:$B$54))</f>
        <v>1346556</v>
      </c>
      <c r="AP8" s="12">
        <f>IF(ISERROR(MATCH($B8,'Ar5159'!$A$2:$A$54,0))," ",LOOKUP($B8,'Ar5159'!$A$2:$C$54))</f>
        <v>898531</v>
      </c>
      <c r="AQ8" s="12">
        <f>IF(ISERROR(MATCH($B8,'Ar5159'!$A$2:$A$54,0))," ",LOOKUP($B8,'Ar5159'!$A$2:$D$54))</f>
        <v>0</v>
      </c>
      <c r="AR8" s="12">
        <f>IF(ISERROR(MATCH($B8,'Ar5159'!$A$2:$A$54,0))," ",LOOKUP($B8,'Ar5159'!$A$2:$E$54))</f>
        <v>35860</v>
      </c>
      <c r="AS8" s="12">
        <f>IF(ISERROR(MATCH($B8,'Ar5159'!$A$2:$A$54,0))," ",LOOKUP($B8,'Ar5159'!$A$2:$F$54))</f>
        <v>4199</v>
      </c>
      <c r="AT8" s="12">
        <f>IF(ISERROR(MATCH($B8,'Ar5159'!$A$2:$A$54,0))," ",LOOKUP($B8,'Ar5159'!$A$2:$G$54))</f>
        <v>1600</v>
      </c>
      <c r="AU8" s="12">
        <f>IF(ISERROR(MATCH($B8,'Ar5159'!$A$2:$A$54,0))," ",LOOKUP($B8,'Ar5159'!$A$2:$H$54))</f>
        <v>0</v>
      </c>
      <c r="AV8" s="12">
        <f>IF(ISERROR(MATCH($B8,'Ar5159'!$A$2:$A$54,0))," ",LOOKUP($B8,'Ar5159'!$A$2:$I$54))</f>
        <v>459</v>
      </c>
      <c r="AW8" s="12">
        <f>IF(ISERROR(MATCH($B8,'Ar5159'!$A$2:$A$54,0))," ",LOOKUP($B8,'Ar5159'!$A$2:$J$54))</f>
        <v>3590</v>
      </c>
      <c r="AX8" s="12">
        <f>IF(ISERROR(MATCH($B8,'Ar5159'!$A$2:$A$54,0))," ",LOOKUP($B8,'Ar5159'!$A$2:$K$54))</f>
        <v>795</v>
      </c>
      <c r="AY8" s="12">
        <f>IF(ISERROR(MATCH($B8,'Ar5159'!$A$2:$A$54,0))," ",LOOKUP($B8,'Ar5159'!$A$2:$L$54))</f>
        <v>0</v>
      </c>
      <c r="AZ8" s="12">
        <f>IF(ISERROR(MATCH($B8,'Ar5159'!$A$2:$A$54,0))," ",LOOKUP($B8,'Ar5159'!$A$2:$M$54))</f>
        <v>98</v>
      </c>
      <c r="BA8" s="12">
        <f>IF(ISERROR(MATCH($B8,'Ar5159'!$A$2:$A$54,0))," ",LOOKUP($B8,'Ar5159'!$A$2:$N$54))</f>
        <v>19911445</v>
      </c>
      <c r="BB8" s="12">
        <f>IF(ISERROR(MATCH($B8,'Ar5159'!$A$2:$A$54,0))," ",LOOKUP($B8,'Ar5159'!$A$2:$O$54))</f>
        <v>374311</v>
      </c>
      <c r="BC8" s="12">
        <f>IF(ISERROR(MATCH($B8,'Ar5159'!$A$2:$A$54,0))," ",LOOKUP($B8,'Ar5159'!$A$2:$P$54))</f>
        <v>52307</v>
      </c>
      <c r="BD8" s="12">
        <f>IF(ISERROR(MATCH($B8,'Ar5159'!$A$2:$A$54,0))," ",LOOKUP($B8,'Ar5159'!$A$2:$Q$54))</f>
        <v>5002</v>
      </c>
      <c r="BE8" s="12">
        <f>IF(ISERROR(MATCH($B8,'Ar5159'!$A$2:$A$54,0))," ",LOOKUP($B8,'Ar5159'!$A$2:$R$54))</f>
        <v>60543</v>
      </c>
      <c r="BF8" s="12">
        <f>IF(ISERROR(MATCH($B8,'Ar5159'!$A$2:$A$54,0))," ",LOOKUP($B8,'Ar5159'!$A$2:$S$54))</f>
        <v>1818</v>
      </c>
      <c r="BG8" s="13">
        <f>IF(ISERROR(MATCH($B8,'Aw5159'!$A$1:$A$49,0))," ",LOOKUP($B8,'Aw5159'!$A$1:$B$49))</f>
        <v>11738</v>
      </c>
      <c r="BH8" s="13">
        <f>IF(ISERROR(MATCH($B8,'Aw5159'!$A$1:$A$49,0))," ",LOOKUP($B8,'Aw5159'!$A$1:$C$49))</f>
        <v>19421</v>
      </c>
      <c r="BI8" s="13">
        <f>IF(ISERROR(MATCH($B8,'Aw5159'!$A$1:$A$49,0))," ",LOOKUP($B8,'Aw5159'!$A$1:$D$49))</f>
        <v>227334</v>
      </c>
      <c r="BJ8" s="12">
        <f>IF(ISERROR(MATCH($B8,Abui3!$A$2:$A$47,0))," ",LOOKUP($B8,Abui3!$A$2:$B$47))</f>
        <v>2301</v>
      </c>
      <c r="BK8" s="12">
        <f>IF(ISERROR(MATCH($B8,Abui3!$A$2:$A$47,0))," ",LOOKUP($B8,Abui3!$A$2:$C$47))</f>
        <v>40921</v>
      </c>
      <c r="BL8" s="12">
        <f>IF(ISERROR(MATCH($B8,Abui3!$A$2:$A$47,0))," ",LOOKUP($B8,Abui3!$A$2:$D$47))</f>
        <v>387</v>
      </c>
      <c r="BM8" s="12">
        <f>IF(ISERROR(MATCH($B8,Abui3!$A$2:$A$47,0))," ",LOOKUP($B8,Abui3!$A$2:$E$47))</f>
        <v>0</v>
      </c>
    </row>
    <row r="9" spans="1:65" x14ac:dyDescent="0.2">
      <c r="A9" s="2" t="s">
        <v>5</v>
      </c>
      <c r="B9" s="3" t="s">
        <v>58</v>
      </c>
      <c r="C9" s="12">
        <f>IF(ISERROR(MATCH($B9,'Ar207'!$A$2:$A$54,0))," ",LOOKUP($B9,'Ar207'!$A$2:$B$54))</f>
        <v>202789</v>
      </c>
      <c r="D9" s="12">
        <f>IF(ISERROR(MATCH($B9,'Ar207'!$A$2:$A$54,0))," ",LOOKUP($B9,'Ar207'!$A$2:$C$54))</f>
        <v>631</v>
      </c>
      <c r="E9" s="12">
        <f>IF(ISERROR(MATCH($B9,'Ar207'!$A$2:$A$54,0))," ",LOOKUP($B9,'Ar207'!$A$2:$D$54))</f>
        <v>621</v>
      </c>
      <c r="F9" s="13">
        <f>IF(ISERROR(MATCH($B9,'Ae207'!$A$2:$A$54,0))," ",LOOKUP($B9,'Ae207'!$A$2:$B$54))</f>
        <v>0</v>
      </c>
      <c r="G9" s="13">
        <f>IF(ISERROR(MATCH(B9,'Ae207'!$A$2:$A$46,0))," ",LOOKUP($B9,'Ae207'!$A$2:$C$46))</f>
        <v>0</v>
      </c>
      <c r="H9" s="13">
        <f>IF(ISERROR(MATCH($B9,'Ae207'!$A$2:$A$46,0))," ",LOOKUP($B9,'Ae207'!$A$2:$D$46))</f>
        <v>0</v>
      </c>
      <c r="I9" s="12">
        <f>IF(ISERROR(MATCH($B9,'Ar581'!$A$2:$A$56,0))," ",_xlfn.XLOOKUP($B9,'Ar581'!$A$2:$A$56,'Ar581'!$B$2:$B$56,"NA",0))</f>
        <v>213388</v>
      </c>
      <c r="J9" s="19">
        <f>IF(ISERROR(MATCH($B9,'Ar581'!$A$2:$A$56,0))," ",_xlfn.XLOOKUP($B9,'Ar581'!$A$2:$A$56,'Ar581'!$C$2:$C$56,"NA",0))</f>
        <v>13024871</v>
      </c>
      <c r="K9" s="13">
        <f>IF(ISERROR(MATCH($B9,'Ar5130'!$A$2:$A$55,0))," ",LOOKUP($B9,'Ar5130'!$A$2:$B$55))</f>
        <v>21927</v>
      </c>
      <c r="L9" s="13">
        <f>IF(ISERROR(MATCH($B9,'Ar5130'!$A$2:$A$55,0))," ",LOOKUP($B9,'Ar5130'!$A$2:$C$55))</f>
        <v>1227</v>
      </c>
      <c r="M9" s="13">
        <f>IF(ISERROR(MATCH($B9,'Ar5130'!$A$2:$A$55,0))," ",LOOKUP($B9,'Ar5130'!$A$2:$D$55))</f>
        <v>40</v>
      </c>
      <c r="N9" s="13">
        <f>IF(ISERROR(MATCH($B9,'Ar5130'!$A$2:$A$55,0))," ",LOOKUP($B9,'Ar5130'!$A$2:$E$55))</f>
        <v>1</v>
      </c>
      <c r="O9" s="13">
        <f>IF(ISERROR(MATCH($B9,'Ar5130'!$A$2:$A$55,0))," ",LOOKUP($B9,'Ar5130'!$A$2:$F$55))</f>
        <v>3</v>
      </c>
      <c r="P9" s="13">
        <f>IF(ISERROR(MATCH($B9,'Ar5130'!$A$2:$A$55,0))," ",LOOKUP($B9,'Ar5130'!$A$2:$G$55))</f>
        <v>0</v>
      </c>
      <c r="Q9" s="12" t="str">
        <f>IF(ISERROR(MATCH($B9,'Ae5130'!$A$2:$A$47,0))," ",LOOKUP($B9,'Ae5130'!$A$2:$B$47))</f>
        <v xml:space="preserve"> </v>
      </c>
      <c r="R9" s="12" t="str">
        <f>IF(ISERROR(MATCH($B9,'Ae5130'!$A$2:$A$47,0))," ",LOOKUP($B9,'Ae5130'!$A$2:$C$47))</f>
        <v xml:space="preserve"> </v>
      </c>
      <c r="S9" s="12" t="str">
        <f>IF(ISERROR(MATCH($B9,'Ae5130'!$A$2:$A$47,0))," ",LOOKUP($B9,'Ae5130'!$A$2:$D$47))</f>
        <v xml:space="preserve"> </v>
      </c>
      <c r="T9" s="12" t="str">
        <f>IF(ISERROR(MATCH($B9,'Ae5130'!$A$2:$A$47,0))," ",LOOKUP($B9,'Ae5130'!$A$2:$E$47))</f>
        <v xml:space="preserve"> </v>
      </c>
      <c r="U9" s="12" t="str">
        <f>IF(ISERROR(MATCH($B9,'Ae5130'!$A$2:$A$47,0))," ",LOOKUP($B9,'Ae5130'!$A$2:$F$47))</f>
        <v xml:space="preserve"> </v>
      </c>
      <c r="V9" s="12" t="str">
        <f>IF(ISERROR(MATCH($B9,'Ae5130'!$A$2:$A$47,0))," ",LOOKUP($B9,'Ae5130'!$A$2:$G$47))</f>
        <v xml:space="preserve"> </v>
      </c>
      <c r="W9" s="13">
        <f>IF(ISERROR(MATCH($B9,'Ae5159'!$A$2:$A$54,0))," ",LOOKUP($B9,'Ae5159'!$A$2:$B$54))</f>
        <v>1</v>
      </c>
      <c r="X9" s="13">
        <f>IF(ISERROR(MATCH($B9,'Ae5159'!$A$2:$A$54,0))," ",LOOKUP($B9,'Ae5159'!$A$2:$C$54))</f>
        <v>0</v>
      </c>
      <c r="Y9" s="13">
        <f>IF(ISERROR(MATCH($B9,'Ae5159'!$A$2:$A$54,0))," ",LOOKUP($B9,'Ae5159'!$A$2:$D$54))</f>
        <v>0</v>
      </c>
      <c r="Z9" s="13">
        <f>IF(ISERROR(MATCH($B9,'Ae5159'!$A$2:$A$54,0))," ",LOOKUP($B9,'Ae5159'!$A$2:$E$54))</f>
        <v>0</v>
      </c>
      <c r="AA9" s="13">
        <f>IF(ISERROR(MATCH($B9,'Ae5159'!$A$2:$A$54,0))," ",LOOKUP($B9,'Ae5159'!$A$2:$F$54))</f>
        <v>0</v>
      </c>
      <c r="AB9" s="13">
        <f>IF(ISERROR(MATCH($B9,'Ae5159'!$A$2:$A$54,0))," ",LOOKUP($B9,'Ae5159'!$A$2:$G$54))</f>
        <v>0</v>
      </c>
      <c r="AC9" s="13">
        <f>IF(ISERROR(MATCH($B9,'Ae5159'!$A$2:$A$54,0))," ",LOOKUP($B9,'Ae5159'!$A$2:$H$54))</f>
        <v>0</v>
      </c>
      <c r="AD9" s="13">
        <f>IF(ISERROR(MATCH($B9,'Ae5159'!$A$2:$A$54,0))," ",LOOKUP($B9,'Ae5159'!$A$2:$I$54))</f>
        <v>0</v>
      </c>
      <c r="AE9" s="13">
        <f>IF(ISERROR(MATCH($B9,'Ae5159'!$A$2:$A$54,0))," ",LOOKUP($B9,'Ae5159'!$A$2:$J$54))</f>
        <v>0</v>
      </c>
      <c r="AF9" s="13">
        <f>IF(ISERROR(MATCH($B9,'Ae5159'!$A$2:$A$54,0))," ",LOOKUP($B9,'Ae5159'!$A$2:$K$54))</f>
        <v>0</v>
      </c>
      <c r="AG9" s="13">
        <f>IF(ISERROR(MATCH($B9,'Ae5159'!$A$2:$A$54,0))," ",LOOKUP($B9,'Ae5159'!$A$2:$L$54))</f>
        <v>0</v>
      </c>
      <c r="AH9" s="13">
        <f>IF(ISERROR(MATCH($B9,'Ae5159'!$A$2:$A$54,0))," ",LOOKUP($B9,'Ae5159'!$A$2:$M$54))</f>
        <v>0</v>
      </c>
      <c r="AI9" s="13">
        <f>IF(ISERROR(MATCH($B9,'Ae5159'!$A$2:$A$54,0))," ",LOOKUP($B9,'Ae5159'!$A$2:$N$54))</f>
        <v>13767</v>
      </c>
      <c r="AJ9" s="13">
        <f>IF(ISERROR(MATCH($B9,'Ae5159'!$A$2:$A$54,0))," ",LOOKUP($B9,'Ae5159'!$A$2:$O$54))</f>
        <v>1088</v>
      </c>
      <c r="AK9" s="13">
        <f>IF(ISERROR(MATCH($B9,'Ae5159'!$A$2:$A$54,0))," ",LOOKUP($B9,'Ae5159'!$A$2:$P$54))</f>
        <v>0</v>
      </c>
      <c r="AL9" s="13">
        <f>IF(ISERROR(MATCH($B9,'Ae5159'!$A$2:$A$54,0))," ",LOOKUP($B9,'Ae5159'!$A$2:$Q$54))</f>
        <v>0</v>
      </c>
      <c r="AM9" s="13">
        <f>IF(ISERROR(MATCH($B9,'Ae5159'!$A$2:$A$54,0))," ",LOOKUP($B9,'Ae5159'!$A$2:$R$54))</f>
        <v>0</v>
      </c>
      <c r="AN9" s="13">
        <f>IF(ISERROR(MATCH($B9,'Ae5159'!$A$2:$A$54,0))," ",LOOKUP($B9,'Ae5159'!$A$2:$S$54))</f>
        <v>0</v>
      </c>
      <c r="AO9" s="12">
        <f>IF(ISERROR(MATCH($B9,'Ar5159'!$A$2:$A$54,0))," ",LOOKUP($B9,'Ar5159'!$A$2:$B$54))</f>
        <v>136126</v>
      </c>
      <c r="AP9" s="12">
        <f>IF(ISERROR(MATCH($B9,'Ar5159'!$A$2:$A$54,0))," ",LOOKUP($B9,'Ar5159'!$A$2:$C$54))</f>
        <v>20021</v>
      </c>
      <c r="AQ9" s="12">
        <f>IF(ISERROR(MATCH($B9,'Ar5159'!$A$2:$A$54,0))," ",LOOKUP($B9,'Ar5159'!$A$2:$D$54))</f>
        <v>0</v>
      </c>
      <c r="AR9" s="12">
        <f>IF(ISERROR(MATCH($B9,'Ar5159'!$A$2:$A$54,0))," ",LOOKUP($B9,'Ar5159'!$A$2:$E$54))</f>
        <v>6479</v>
      </c>
      <c r="AS9" s="12">
        <f>IF(ISERROR(MATCH($B9,'Ar5159'!$A$2:$A$54,0))," ",LOOKUP($B9,'Ar5159'!$A$2:$F$54))</f>
        <v>455</v>
      </c>
      <c r="AT9" s="12">
        <f>IF(ISERROR(MATCH($B9,'Ar5159'!$A$2:$A$54,0))," ",LOOKUP($B9,'Ar5159'!$A$2:$G$54))</f>
        <v>102</v>
      </c>
      <c r="AU9" s="12">
        <f>IF(ISERROR(MATCH($B9,'Ar5159'!$A$2:$A$54,0))," ",LOOKUP($B9,'Ar5159'!$A$2:$H$54))</f>
        <v>0</v>
      </c>
      <c r="AV9" s="12">
        <f>IF(ISERROR(MATCH($B9,'Ar5159'!$A$2:$A$54,0))," ",LOOKUP($B9,'Ar5159'!$A$2:$I$54))</f>
        <v>60</v>
      </c>
      <c r="AW9" s="12">
        <f>IF(ISERROR(MATCH($B9,'Ar5159'!$A$2:$A$54,0))," ",LOOKUP($B9,'Ar5159'!$A$2:$J$54))</f>
        <v>553</v>
      </c>
      <c r="AX9" s="12">
        <f>IF(ISERROR(MATCH($B9,'Ar5159'!$A$2:$A$54,0))," ",LOOKUP($B9,'Ar5159'!$A$2:$K$54))</f>
        <v>47</v>
      </c>
      <c r="AY9" s="12">
        <f>IF(ISERROR(MATCH($B9,'Ar5159'!$A$2:$A$54,0))," ",LOOKUP($B9,'Ar5159'!$A$2:$L$54))</f>
        <v>0</v>
      </c>
      <c r="AZ9" s="12">
        <f>IF(ISERROR(MATCH($B9,'Ar5159'!$A$2:$A$54,0))," ",LOOKUP($B9,'Ar5159'!$A$2:$M$54))</f>
        <v>3</v>
      </c>
      <c r="BA9" s="12">
        <f>IF(ISERROR(MATCH($B9,'Ar5159'!$A$2:$A$54,0))," ",LOOKUP($B9,'Ar5159'!$A$2:$N$54))</f>
        <v>1545433</v>
      </c>
      <c r="BB9" s="12">
        <f>IF(ISERROR(MATCH($B9,'Ar5159'!$A$2:$A$54,0))," ",LOOKUP($B9,'Ar5159'!$A$2:$O$54))</f>
        <v>74355</v>
      </c>
      <c r="BC9" s="12">
        <f>IF(ISERROR(MATCH($B9,'Ar5159'!$A$2:$A$54,0))," ",LOOKUP($B9,'Ar5159'!$A$2:$P$54))</f>
        <v>6704</v>
      </c>
      <c r="BD9" s="12">
        <f>IF(ISERROR(MATCH($B9,'Ar5159'!$A$2:$A$54,0))," ",LOOKUP($B9,'Ar5159'!$A$2:$Q$54))</f>
        <v>1251</v>
      </c>
      <c r="BE9" s="12">
        <f>IF(ISERROR(MATCH($B9,'Ar5159'!$A$2:$A$54,0))," ",LOOKUP($B9,'Ar5159'!$A$2:$R$54))</f>
        <v>8754</v>
      </c>
      <c r="BF9" s="12">
        <f>IF(ISERROR(MATCH($B9,'Ar5159'!$A$2:$A$54,0))," ",LOOKUP($B9,'Ar5159'!$A$2:$S$54))</f>
        <v>178</v>
      </c>
      <c r="BG9" s="13">
        <f>IF(ISERROR(MATCH($B9,'Aw5159'!$A$1:$A$49,0))," ",LOOKUP($B9,'Aw5159'!$A$1:$B$49))</f>
        <v>1175</v>
      </c>
      <c r="BH9" s="13">
        <f>IF(ISERROR(MATCH($B9,'Aw5159'!$A$1:$A$49,0))," ",LOOKUP($B9,'Aw5159'!$A$1:$C$49))</f>
        <v>75</v>
      </c>
      <c r="BI9" s="13">
        <f>IF(ISERROR(MATCH($B9,'Aw5159'!$A$1:$A$49,0))," ",LOOKUP($B9,'Aw5159'!$A$1:$D$49))</f>
        <v>12789</v>
      </c>
      <c r="BJ9" s="12" t="str">
        <f>IF(ISERROR(MATCH($B9,Abui3!$A$2:$A$47,0))," ",LOOKUP($B9,Abui3!$A$2:$B$47))</f>
        <v xml:space="preserve"> </v>
      </c>
      <c r="BK9" s="12" t="str">
        <f>IF(ISERROR(MATCH($B9,Abui3!$A$2:$A$47,0))," ",LOOKUP($B9,Abui3!$A$2:$C$47))</f>
        <v xml:space="preserve"> </v>
      </c>
      <c r="BL9" s="12" t="str">
        <f>IF(ISERROR(MATCH($B9,Abui3!$A$2:$A$47,0))," ",LOOKUP($B9,Abui3!$A$2:$D$47))</f>
        <v xml:space="preserve"> </v>
      </c>
      <c r="BM9" s="12" t="str">
        <f>IF(ISERROR(MATCH($B9,Abui3!$A$2:$A$47,0))," ",LOOKUP($B9,Abui3!$A$2:$E$47))</f>
        <v xml:space="preserve"> </v>
      </c>
    </row>
    <row r="10" spans="1:65" x14ac:dyDescent="0.2">
      <c r="A10" s="2" t="s">
        <v>6</v>
      </c>
      <c r="B10" s="3" t="s">
        <v>59</v>
      </c>
      <c r="C10" s="12">
        <f>IF(ISERROR(MATCH($B10,'Ar207'!$A$2:$A$54,0))," ",LOOKUP($B10,'Ar207'!$A$2:$B$54))</f>
        <v>122278</v>
      </c>
      <c r="D10" s="12">
        <f>IF(ISERROR(MATCH($B10,'Ar207'!$A$2:$A$54,0))," ",LOOKUP($B10,'Ar207'!$A$2:$C$54))</f>
        <v>227</v>
      </c>
      <c r="E10" s="12">
        <f>IF(ISERROR(MATCH($B10,'Ar207'!$A$2:$A$54,0))," ",LOOKUP($B10,'Ar207'!$A$2:$D$54))</f>
        <v>128</v>
      </c>
      <c r="F10" s="13">
        <f>IF(ISERROR(MATCH($B10,'Ae207'!$A$2:$A$54,0))," ",LOOKUP($B10,'Ae207'!$A$2:$B$54))</f>
        <v>45</v>
      </c>
      <c r="G10" s="13">
        <f>IF(ISERROR(MATCH(B10,'Ae207'!$A$2:$A$46,0))," ",LOOKUP($B10,'Ae207'!$A$2:$C$46))</f>
        <v>0</v>
      </c>
      <c r="H10" s="13">
        <f>IF(ISERROR(MATCH($B10,'Ae207'!$A$2:$A$46,0))," ",LOOKUP($B10,'Ae207'!$A$2:$D$46))</f>
        <v>0</v>
      </c>
      <c r="I10" s="12">
        <f>IF(ISERROR(MATCH($B10,'Ar581'!$A$2:$A$56,0))," ",_xlfn.XLOOKUP($B10,'Ar581'!$A$2:$A$56,'Ar581'!$B$2:$B$56,"NA",0))</f>
        <v>130804</v>
      </c>
      <c r="J10" s="19">
        <f>IF(ISERROR(MATCH($B10,'Ar581'!$A$2:$A$56,0))," ",_xlfn.XLOOKUP($B10,'Ar581'!$A$2:$A$56,'Ar581'!$C$2:$C$56,"NA",0))</f>
        <v>10358793</v>
      </c>
      <c r="K10" s="13">
        <f>IF(ISERROR(MATCH($B10,'Ar5130'!$A$2:$A$55,0))," ",LOOKUP($B10,'Ar5130'!$A$2:$B$55))</f>
        <v>20675</v>
      </c>
      <c r="L10" s="13">
        <f>IF(ISERROR(MATCH($B10,'Ar5130'!$A$2:$A$55,0))," ",LOOKUP($B10,'Ar5130'!$A$2:$C$55))</f>
        <v>1534</v>
      </c>
      <c r="M10" s="13">
        <f>IF(ISERROR(MATCH($B10,'Ar5130'!$A$2:$A$55,0))," ",LOOKUP($B10,'Ar5130'!$A$2:$D$55))</f>
        <v>18</v>
      </c>
      <c r="N10" s="13">
        <f>IF(ISERROR(MATCH($B10,'Ar5130'!$A$2:$A$55,0))," ",LOOKUP($B10,'Ar5130'!$A$2:$E$55))</f>
        <v>1</v>
      </c>
      <c r="O10" s="13">
        <f>IF(ISERROR(MATCH($B10,'Ar5130'!$A$2:$A$55,0))," ",LOOKUP($B10,'Ar5130'!$A$2:$F$55))</f>
        <v>16</v>
      </c>
      <c r="P10" s="13">
        <f>IF(ISERROR(MATCH($B10,'Ar5130'!$A$2:$A$55,0))," ",LOOKUP($B10,'Ar5130'!$A$2:$G$55))</f>
        <v>3</v>
      </c>
      <c r="Q10" s="12">
        <f>IF(ISERROR(MATCH($B10,'Ae5130'!$A$2:$A$47,0))," ",LOOKUP($B10,'Ae5130'!$A$2:$B$47))</f>
        <v>29</v>
      </c>
      <c r="R10" s="12">
        <f>IF(ISERROR(MATCH($B10,'Ae5130'!$A$2:$A$47,0))," ",LOOKUP($B10,'Ae5130'!$A$2:$C$47))</f>
        <v>4</v>
      </c>
      <c r="S10" s="12">
        <f>IF(ISERROR(MATCH($B10,'Ae5130'!$A$2:$A$47,0))," ",LOOKUP($B10,'Ae5130'!$A$2:$D$47))</f>
        <v>0</v>
      </c>
      <c r="T10" s="12">
        <f>IF(ISERROR(MATCH($B10,'Ae5130'!$A$2:$A$47,0))," ",LOOKUP($B10,'Ae5130'!$A$2:$E$47))</f>
        <v>0</v>
      </c>
      <c r="U10" s="12">
        <f>IF(ISERROR(MATCH($B10,'Ae5130'!$A$2:$A$47,0))," ",LOOKUP($B10,'Ae5130'!$A$2:$F$47))</f>
        <v>0</v>
      </c>
      <c r="V10" s="12">
        <f>IF(ISERROR(MATCH($B10,'Ae5130'!$A$2:$A$47,0))," ",LOOKUP($B10,'Ae5130'!$A$2:$G$47))</f>
        <v>0</v>
      </c>
      <c r="W10" s="13">
        <f>IF(ISERROR(MATCH($B10,'Ae5159'!$A$2:$A$54,0))," ",LOOKUP($B10,'Ae5159'!$A$2:$B$54))</f>
        <v>2</v>
      </c>
      <c r="X10" s="13">
        <f>IF(ISERROR(MATCH($B10,'Ae5159'!$A$2:$A$54,0))," ",LOOKUP($B10,'Ae5159'!$A$2:$C$54))</f>
        <v>0</v>
      </c>
      <c r="Y10" s="13">
        <f>IF(ISERROR(MATCH($B10,'Ae5159'!$A$2:$A$54,0))," ",LOOKUP($B10,'Ae5159'!$A$2:$D$54))</f>
        <v>0</v>
      </c>
      <c r="Z10" s="13">
        <f>IF(ISERROR(MATCH($B10,'Ae5159'!$A$2:$A$54,0))," ",LOOKUP($B10,'Ae5159'!$A$2:$E$54))</f>
        <v>0</v>
      </c>
      <c r="AA10" s="13">
        <f>IF(ISERROR(MATCH($B10,'Ae5159'!$A$2:$A$54,0))," ",LOOKUP($B10,'Ae5159'!$A$2:$F$54))</f>
        <v>0</v>
      </c>
      <c r="AB10" s="13">
        <f>IF(ISERROR(MATCH($B10,'Ae5159'!$A$2:$A$54,0))," ",LOOKUP($B10,'Ae5159'!$A$2:$G$54))</f>
        <v>0</v>
      </c>
      <c r="AC10" s="13">
        <f>IF(ISERROR(MATCH($B10,'Ae5159'!$A$2:$A$54,0))," ",LOOKUP($B10,'Ae5159'!$A$2:$H$54))</f>
        <v>0</v>
      </c>
      <c r="AD10" s="13">
        <f>IF(ISERROR(MATCH($B10,'Ae5159'!$A$2:$A$54,0))," ",LOOKUP($B10,'Ae5159'!$A$2:$I$54))</f>
        <v>0</v>
      </c>
      <c r="AE10" s="13">
        <f>IF(ISERROR(MATCH($B10,'Ae5159'!$A$2:$A$54,0))," ",LOOKUP($B10,'Ae5159'!$A$2:$J$54))</f>
        <v>0</v>
      </c>
      <c r="AF10" s="13">
        <f>IF(ISERROR(MATCH($B10,'Ae5159'!$A$2:$A$54,0))," ",LOOKUP($B10,'Ae5159'!$A$2:$K$54))</f>
        <v>0</v>
      </c>
      <c r="AG10" s="13">
        <f>IF(ISERROR(MATCH($B10,'Ae5159'!$A$2:$A$54,0))," ",LOOKUP($B10,'Ae5159'!$A$2:$L$54))</f>
        <v>0</v>
      </c>
      <c r="AH10" s="13">
        <f>IF(ISERROR(MATCH($B10,'Ae5159'!$A$2:$A$54,0))," ",LOOKUP($B10,'Ae5159'!$A$2:$M$54))</f>
        <v>0</v>
      </c>
      <c r="AI10" s="13">
        <f>IF(ISERROR(MATCH($B10,'Ae5159'!$A$2:$A$54,0))," ",LOOKUP($B10,'Ae5159'!$A$2:$N$54))</f>
        <v>0</v>
      </c>
      <c r="AJ10" s="13">
        <f>IF(ISERROR(MATCH($B10,'Ae5159'!$A$2:$A$54,0))," ",LOOKUP($B10,'Ae5159'!$A$2:$O$54))</f>
        <v>0</v>
      </c>
      <c r="AK10" s="13">
        <f>IF(ISERROR(MATCH($B10,'Ae5159'!$A$2:$A$54,0))," ",LOOKUP($B10,'Ae5159'!$A$2:$P$54))</f>
        <v>0</v>
      </c>
      <c r="AL10" s="13">
        <f>IF(ISERROR(MATCH($B10,'Ae5159'!$A$2:$A$54,0))," ",LOOKUP($B10,'Ae5159'!$A$2:$Q$54))</f>
        <v>0</v>
      </c>
      <c r="AM10" s="13">
        <f>IF(ISERROR(MATCH($B10,'Ae5159'!$A$2:$A$54,0))," ",LOOKUP($B10,'Ae5159'!$A$2:$R$54))</f>
        <v>0</v>
      </c>
      <c r="AN10" s="13">
        <f>IF(ISERROR(MATCH($B10,'Ae5159'!$A$2:$A$54,0))," ",LOOKUP($B10,'Ae5159'!$A$2:$S$54))</f>
        <v>0</v>
      </c>
      <c r="AO10" s="12">
        <f>IF(ISERROR(MATCH($B10,'Ar5159'!$A$2:$A$54,0))," ",LOOKUP($B10,'Ar5159'!$A$2:$B$54))</f>
        <v>118819</v>
      </c>
      <c r="AP10" s="12">
        <f>IF(ISERROR(MATCH($B10,'Ar5159'!$A$2:$A$54,0))," ",LOOKUP($B10,'Ar5159'!$A$2:$C$54))</f>
        <v>61602</v>
      </c>
      <c r="AQ10" s="12">
        <f>IF(ISERROR(MATCH($B10,'Ar5159'!$A$2:$A$54,0))," ",LOOKUP($B10,'Ar5159'!$A$2:$D$54))</f>
        <v>0</v>
      </c>
      <c r="AR10" s="12">
        <f>IF(ISERROR(MATCH($B10,'Ar5159'!$A$2:$A$54,0))," ",LOOKUP($B10,'Ar5159'!$A$2:$E$54))</f>
        <v>6859</v>
      </c>
      <c r="AS10" s="12">
        <f>IF(ISERROR(MATCH($B10,'Ar5159'!$A$2:$A$54,0))," ",LOOKUP($B10,'Ar5159'!$A$2:$F$54))</f>
        <v>109</v>
      </c>
      <c r="AT10" s="12">
        <f>IF(ISERROR(MATCH($B10,'Ar5159'!$A$2:$A$54,0))," ",LOOKUP($B10,'Ar5159'!$A$2:$G$54))</f>
        <v>25</v>
      </c>
      <c r="AU10" s="12">
        <f>IF(ISERROR(MATCH($B10,'Ar5159'!$A$2:$A$54,0))," ",LOOKUP($B10,'Ar5159'!$A$2:$H$54))</f>
        <v>0</v>
      </c>
      <c r="AV10" s="12">
        <f>IF(ISERROR(MATCH($B10,'Ar5159'!$A$2:$A$54,0))," ",LOOKUP($B10,'Ar5159'!$A$2:$I$54))</f>
        <v>15</v>
      </c>
      <c r="AW10" s="12">
        <f>IF(ISERROR(MATCH($B10,'Ar5159'!$A$2:$A$54,0))," ",LOOKUP($B10,'Ar5159'!$A$2:$J$54))</f>
        <v>97</v>
      </c>
      <c r="AX10" s="12">
        <f>IF(ISERROR(MATCH($B10,'Ar5159'!$A$2:$A$54,0))," ",LOOKUP($B10,'Ar5159'!$A$2:$K$54))</f>
        <v>29</v>
      </c>
      <c r="AY10" s="12">
        <f>IF(ISERROR(MATCH($B10,'Ar5159'!$A$2:$A$54,0))," ",LOOKUP($B10,'Ar5159'!$A$2:$L$54))</f>
        <v>0</v>
      </c>
      <c r="AZ10" s="12">
        <f>IF(ISERROR(MATCH($B10,'Ar5159'!$A$2:$A$54,0))," ",LOOKUP($B10,'Ar5159'!$A$2:$M$54))</f>
        <v>3</v>
      </c>
      <c r="BA10" s="12">
        <f>IF(ISERROR(MATCH($B10,'Ar5159'!$A$2:$A$54,0))," ",LOOKUP($B10,'Ar5159'!$A$2:$N$54))</f>
        <v>1397302</v>
      </c>
      <c r="BB10" s="12">
        <f>IF(ISERROR(MATCH($B10,'Ar5159'!$A$2:$A$54,0))," ",LOOKUP($B10,'Ar5159'!$A$2:$O$54))</f>
        <v>70020</v>
      </c>
      <c r="BC10" s="12">
        <f>IF(ISERROR(MATCH($B10,'Ar5159'!$A$2:$A$54,0))," ",LOOKUP($B10,'Ar5159'!$A$2:$P$54))</f>
        <v>1881</v>
      </c>
      <c r="BD10" s="12">
        <f>IF(ISERROR(MATCH($B10,'Ar5159'!$A$2:$A$54,0))," ",LOOKUP($B10,'Ar5159'!$A$2:$Q$54))</f>
        <v>243</v>
      </c>
      <c r="BE10" s="12">
        <f>IF(ISERROR(MATCH($B10,'Ar5159'!$A$2:$A$54,0))," ",LOOKUP($B10,'Ar5159'!$A$2:$R$54))</f>
        <v>1336</v>
      </c>
      <c r="BF10" s="12">
        <f>IF(ISERROR(MATCH($B10,'Ar5159'!$A$2:$A$54,0))," ",LOOKUP($B10,'Ar5159'!$A$2:$S$54))</f>
        <v>18</v>
      </c>
      <c r="BG10" s="13">
        <f>IF(ISERROR(MATCH($B10,'Aw5159'!$A$1:$A$49,0))," ",LOOKUP($B10,'Aw5159'!$A$1:$B$49))</f>
        <v>1795</v>
      </c>
      <c r="BH10" s="13">
        <f>IF(ISERROR(MATCH($B10,'Aw5159'!$A$1:$A$49,0))," ",LOOKUP($B10,'Aw5159'!$A$1:$C$49))</f>
        <v>327</v>
      </c>
      <c r="BI10" s="13">
        <f>IF(ISERROR(MATCH($B10,'Aw5159'!$A$1:$A$49,0))," ",LOOKUP($B10,'Aw5159'!$A$1:$D$49))</f>
        <v>27891</v>
      </c>
      <c r="BJ10" s="12" t="str">
        <f>IF(ISERROR(MATCH($B10,Abui3!$A$2:$A$47,0))," ",LOOKUP($B10,Abui3!$A$2:$B$47))</f>
        <v xml:space="preserve"> </v>
      </c>
      <c r="BK10" s="12" t="str">
        <f>IF(ISERROR(MATCH($B10,Abui3!$A$2:$A$47,0))," ",LOOKUP($B10,Abui3!$A$2:$C$47))</f>
        <v xml:space="preserve"> </v>
      </c>
      <c r="BL10" s="12" t="str">
        <f>IF(ISERROR(MATCH($B10,Abui3!$A$2:$A$47,0))," ",LOOKUP($B10,Abui3!$A$2:$D$47))</f>
        <v xml:space="preserve"> </v>
      </c>
      <c r="BM10" s="12" t="str">
        <f>IF(ISERROR(MATCH($B10,Abui3!$A$2:$A$47,0))," ",LOOKUP($B10,Abui3!$A$2:$E$47))</f>
        <v xml:space="preserve"> </v>
      </c>
    </row>
    <row r="11" spans="1:65" x14ac:dyDescent="0.2">
      <c r="A11" s="2" t="s">
        <v>7</v>
      </c>
      <c r="B11" s="3" t="s">
        <v>60</v>
      </c>
      <c r="C11" s="12">
        <f>IF(ISERROR(MATCH($B11,'Ar207'!$A$2:$A$54,0))," ",LOOKUP($B11,'Ar207'!$A$2:$B$54))</f>
        <v>11756</v>
      </c>
      <c r="D11" s="12">
        <f>IF(ISERROR(MATCH($B11,'Ar207'!$A$2:$A$54,0))," ",LOOKUP($B11,'Ar207'!$A$2:$C$54))</f>
        <v>7</v>
      </c>
      <c r="E11" s="12">
        <f>IF(ISERROR(MATCH($B11,'Ar207'!$A$2:$A$54,0))," ",LOOKUP($B11,'Ar207'!$A$2:$D$54))</f>
        <v>2</v>
      </c>
      <c r="F11" s="13">
        <f>IF(ISERROR(MATCH($B11,'Ae207'!$A$2:$A$54,0))," ",LOOKUP($B11,'Ae207'!$A$2:$B$54))</f>
        <v>0</v>
      </c>
      <c r="G11" s="13">
        <f>IF(ISERROR(MATCH(B11,'Ae207'!$A$2:$A$46,0))," ",LOOKUP($B11,'Ae207'!$A$2:$C$46))</f>
        <v>0</v>
      </c>
      <c r="H11" s="13">
        <f>IF(ISERROR(MATCH($B11,'Ae207'!$A$2:$A$46,0))," ",LOOKUP($B11,'Ae207'!$A$2:$D$46))</f>
        <v>0</v>
      </c>
      <c r="I11" s="12">
        <f>IF(ISERROR(MATCH($B11,'Ar581'!$A$2:$A$56,0))," ",_xlfn.XLOOKUP($B11,'Ar581'!$A$2:$A$56,'Ar581'!$B$2:$B$56,"NA",0))</f>
        <v>37038</v>
      </c>
      <c r="J11" s="19">
        <f>IF(ISERROR(MATCH($B11,'Ar581'!$A$2:$A$56,0))," ",_xlfn.XLOOKUP($B11,'Ar581'!$A$2:$A$56,'Ar581'!$C$2:$C$56,"NA",0))</f>
        <v>2169371</v>
      </c>
      <c r="K11" s="13">
        <f>IF(ISERROR(MATCH($B11,'Ar5130'!$A$2:$A$55,0))," ",LOOKUP($B11,'Ar5130'!$A$2:$B$55))</f>
        <v>1630</v>
      </c>
      <c r="L11" s="13">
        <f>IF(ISERROR(MATCH($B11,'Ar5130'!$A$2:$A$55,0))," ",LOOKUP($B11,'Ar5130'!$A$2:$C$55))</f>
        <v>280</v>
      </c>
      <c r="M11" s="13">
        <f>IF(ISERROR(MATCH($B11,'Ar5130'!$A$2:$A$55,0))," ",LOOKUP($B11,'Ar5130'!$A$2:$D$55))</f>
        <v>1</v>
      </c>
      <c r="N11" s="13">
        <f>IF(ISERROR(MATCH($B11,'Ar5130'!$A$2:$A$55,0))," ",LOOKUP($B11,'Ar5130'!$A$2:$E$55))</f>
        <v>0</v>
      </c>
      <c r="O11" s="13">
        <f>IF(ISERROR(MATCH($B11,'Ar5130'!$A$2:$A$55,0))," ",LOOKUP($B11,'Ar5130'!$A$2:$F$55))</f>
        <v>1</v>
      </c>
      <c r="P11" s="13">
        <f>IF(ISERROR(MATCH($B11,'Ar5130'!$A$2:$A$55,0))," ",LOOKUP($B11,'Ar5130'!$A$2:$G$55))</f>
        <v>0</v>
      </c>
      <c r="Q11" s="12">
        <f>IF(ISERROR(MATCH($B11,'Ae5130'!$A$2:$A$47,0))," ",LOOKUP($B11,'Ae5130'!$A$2:$B$47))</f>
        <v>0</v>
      </c>
      <c r="R11" s="12">
        <f>IF(ISERROR(MATCH($B11,'Ae5130'!$A$2:$A$47,0))," ",LOOKUP($B11,'Ae5130'!$A$2:$C$47))</f>
        <v>0</v>
      </c>
      <c r="S11" s="12">
        <f>IF(ISERROR(MATCH($B11,'Ae5130'!$A$2:$A$47,0))," ",LOOKUP($B11,'Ae5130'!$A$2:$D$47))</f>
        <v>0</v>
      </c>
      <c r="T11" s="12">
        <f>IF(ISERROR(MATCH($B11,'Ae5130'!$A$2:$A$47,0))," ",LOOKUP($B11,'Ae5130'!$A$2:$E$47))</f>
        <v>0</v>
      </c>
      <c r="U11" s="12">
        <f>IF(ISERROR(MATCH($B11,'Ae5130'!$A$2:$A$47,0))," ",LOOKUP($B11,'Ae5130'!$A$2:$F$47))</f>
        <v>0</v>
      </c>
      <c r="V11" s="12">
        <f>IF(ISERROR(MATCH($B11,'Ae5130'!$A$2:$A$47,0))," ",LOOKUP($B11,'Ae5130'!$A$2:$G$47))</f>
        <v>0</v>
      </c>
      <c r="W11" s="13">
        <f>IF(ISERROR(MATCH($B11,'Ae5159'!$A$2:$A$54,0))," ",LOOKUP($B11,'Ae5159'!$A$2:$B$54))</f>
        <v>0</v>
      </c>
      <c r="X11" s="13">
        <f>IF(ISERROR(MATCH($B11,'Ae5159'!$A$2:$A$54,0))," ",LOOKUP($B11,'Ae5159'!$A$2:$C$54))</f>
        <v>0</v>
      </c>
      <c r="Y11" s="13">
        <f>IF(ISERROR(MATCH($B11,'Ae5159'!$A$2:$A$54,0))," ",LOOKUP($B11,'Ae5159'!$A$2:$D$54))</f>
        <v>0</v>
      </c>
      <c r="Z11" s="13">
        <f>IF(ISERROR(MATCH($B11,'Ae5159'!$A$2:$A$54,0))," ",LOOKUP($B11,'Ae5159'!$A$2:$E$54))</f>
        <v>0</v>
      </c>
      <c r="AA11" s="13">
        <f>IF(ISERROR(MATCH($B11,'Ae5159'!$A$2:$A$54,0))," ",LOOKUP($B11,'Ae5159'!$A$2:$F$54))</f>
        <v>0</v>
      </c>
      <c r="AB11" s="13">
        <f>IF(ISERROR(MATCH($B11,'Ae5159'!$A$2:$A$54,0))," ",LOOKUP($B11,'Ae5159'!$A$2:$G$54))</f>
        <v>0</v>
      </c>
      <c r="AC11" s="13">
        <f>IF(ISERROR(MATCH($B11,'Ae5159'!$A$2:$A$54,0))," ",LOOKUP($B11,'Ae5159'!$A$2:$H$54))</f>
        <v>0</v>
      </c>
      <c r="AD11" s="13">
        <f>IF(ISERROR(MATCH($B11,'Ae5159'!$A$2:$A$54,0))," ",LOOKUP($B11,'Ae5159'!$A$2:$I$54))</f>
        <v>0</v>
      </c>
      <c r="AE11" s="13">
        <f>IF(ISERROR(MATCH($B11,'Ae5159'!$A$2:$A$54,0))," ",LOOKUP($B11,'Ae5159'!$A$2:$J$54))</f>
        <v>0</v>
      </c>
      <c r="AF11" s="13">
        <f>IF(ISERROR(MATCH($B11,'Ae5159'!$A$2:$A$54,0))," ",LOOKUP($B11,'Ae5159'!$A$2:$K$54))</f>
        <v>0</v>
      </c>
      <c r="AG11" s="13">
        <f>IF(ISERROR(MATCH($B11,'Ae5159'!$A$2:$A$54,0))," ",LOOKUP($B11,'Ae5159'!$A$2:$L$54))</f>
        <v>0</v>
      </c>
      <c r="AH11" s="13">
        <f>IF(ISERROR(MATCH($B11,'Ae5159'!$A$2:$A$54,0))," ",LOOKUP($B11,'Ae5159'!$A$2:$M$54))</f>
        <v>0</v>
      </c>
      <c r="AI11" s="13">
        <f>IF(ISERROR(MATCH($B11,'Ae5159'!$A$2:$A$54,0))," ",LOOKUP($B11,'Ae5159'!$A$2:$N$54))</f>
        <v>0</v>
      </c>
      <c r="AJ11" s="13">
        <f>IF(ISERROR(MATCH($B11,'Ae5159'!$A$2:$A$54,0))," ",LOOKUP($B11,'Ae5159'!$A$2:$O$54))</f>
        <v>0</v>
      </c>
      <c r="AK11" s="13">
        <f>IF(ISERROR(MATCH($B11,'Ae5159'!$A$2:$A$54,0))," ",LOOKUP($B11,'Ae5159'!$A$2:$P$54))</f>
        <v>0</v>
      </c>
      <c r="AL11" s="13">
        <f>IF(ISERROR(MATCH($B11,'Ae5159'!$A$2:$A$54,0))," ",LOOKUP($B11,'Ae5159'!$A$2:$Q$54))</f>
        <v>0</v>
      </c>
      <c r="AM11" s="13">
        <f>IF(ISERROR(MATCH($B11,'Ae5159'!$A$2:$A$54,0))," ",LOOKUP($B11,'Ae5159'!$A$2:$R$54))</f>
        <v>0</v>
      </c>
      <c r="AN11" s="13">
        <f>IF(ISERROR(MATCH($B11,'Ae5159'!$A$2:$A$54,0))," ",LOOKUP($B11,'Ae5159'!$A$2:$S$54))</f>
        <v>0</v>
      </c>
      <c r="AO11" s="12">
        <f>IF(ISERROR(MATCH($B11,'Ar5159'!$A$2:$A$54,0))," ",LOOKUP($B11,'Ar5159'!$A$2:$B$54))</f>
        <v>23237</v>
      </c>
      <c r="AP11" s="12">
        <f>IF(ISERROR(MATCH($B11,'Ar5159'!$A$2:$A$54,0))," ",LOOKUP($B11,'Ar5159'!$A$2:$C$54))</f>
        <v>7076</v>
      </c>
      <c r="AQ11" s="12">
        <f>IF(ISERROR(MATCH($B11,'Ar5159'!$A$2:$A$54,0))," ",LOOKUP($B11,'Ar5159'!$A$2:$D$54))</f>
        <v>0</v>
      </c>
      <c r="AR11" s="12">
        <f>IF(ISERROR(MATCH($B11,'Ar5159'!$A$2:$A$54,0))," ",LOOKUP($B11,'Ar5159'!$A$2:$E$54))</f>
        <v>3132</v>
      </c>
      <c r="AS11" s="12">
        <f>IF(ISERROR(MATCH($B11,'Ar5159'!$A$2:$A$54,0))," ",LOOKUP($B11,'Ar5159'!$A$2:$F$54))</f>
        <v>118</v>
      </c>
      <c r="AT11" s="12">
        <f>IF(ISERROR(MATCH($B11,'Ar5159'!$A$2:$A$54,0))," ",LOOKUP($B11,'Ar5159'!$A$2:$G$54))</f>
        <v>10</v>
      </c>
      <c r="AU11" s="12">
        <f>IF(ISERROR(MATCH($B11,'Ar5159'!$A$2:$A$54,0))," ",LOOKUP($B11,'Ar5159'!$A$2:$H$54))</f>
        <v>0</v>
      </c>
      <c r="AV11" s="12">
        <f>IF(ISERROR(MATCH($B11,'Ar5159'!$A$2:$A$54,0))," ",LOOKUP($B11,'Ar5159'!$A$2:$I$54))</f>
        <v>51</v>
      </c>
      <c r="AW11" s="12">
        <f>IF(ISERROR(MATCH($B11,'Ar5159'!$A$2:$A$54,0))," ",LOOKUP($B11,'Ar5159'!$A$2:$J$54))</f>
        <v>104</v>
      </c>
      <c r="AX11" s="12">
        <f>IF(ISERROR(MATCH($B11,'Ar5159'!$A$2:$A$54,0))," ",LOOKUP($B11,'Ar5159'!$A$2:$K$54))</f>
        <v>11</v>
      </c>
      <c r="AY11" s="12">
        <f>IF(ISERROR(MATCH($B11,'Ar5159'!$A$2:$A$54,0))," ",LOOKUP($B11,'Ar5159'!$A$2:$L$54))</f>
        <v>0</v>
      </c>
      <c r="AZ11" s="12">
        <f>IF(ISERROR(MATCH($B11,'Ar5159'!$A$2:$A$54,0))," ",LOOKUP($B11,'Ar5159'!$A$2:$M$54))</f>
        <v>12</v>
      </c>
      <c r="BA11" s="12">
        <f>IF(ISERROR(MATCH($B11,'Ar5159'!$A$2:$A$54,0))," ",LOOKUP($B11,'Ar5159'!$A$2:$N$54))</f>
        <v>274289</v>
      </c>
      <c r="BB11" s="12">
        <f>IF(ISERROR(MATCH($B11,'Ar5159'!$A$2:$A$54,0))," ",LOOKUP($B11,'Ar5159'!$A$2:$O$54))</f>
        <v>29570</v>
      </c>
      <c r="BC11" s="12">
        <f>IF(ISERROR(MATCH($B11,'Ar5159'!$A$2:$A$54,0))," ",LOOKUP($B11,'Ar5159'!$A$2:$P$54))</f>
        <v>549</v>
      </c>
      <c r="BD11" s="12">
        <f>IF(ISERROR(MATCH($B11,'Ar5159'!$A$2:$A$54,0))," ",LOOKUP($B11,'Ar5159'!$A$2:$Q$54))</f>
        <v>280</v>
      </c>
      <c r="BE11" s="12">
        <f>IF(ISERROR(MATCH($B11,'Ar5159'!$A$2:$A$54,0))," ",LOOKUP($B11,'Ar5159'!$A$2:$R$54))</f>
        <v>282</v>
      </c>
      <c r="BF11" s="12">
        <f>IF(ISERROR(MATCH($B11,'Ar5159'!$A$2:$A$54,0))," ",LOOKUP($B11,'Ar5159'!$A$2:$S$54))</f>
        <v>26</v>
      </c>
      <c r="BG11" s="13">
        <f>IF(ISERROR(MATCH($B11,'Aw5159'!$A$1:$A$49,0))," ",LOOKUP($B11,'Aw5159'!$A$1:$B$49))</f>
        <v>0</v>
      </c>
      <c r="BH11" s="13">
        <f>IF(ISERROR(MATCH($B11,'Aw5159'!$A$1:$A$49,0))," ",LOOKUP($B11,'Aw5159'!$A$1:$C$49))</f>
        <v>0</v>
      </c>
      <c r="BI11" s="13">
        <f>IF(ISERROR(MATCH($B11,'Aw5159'!$A$1:$A$49,0))," ",LOOKUP($B11,'Aw5159'!$A$1:$D$49))</f>
        <v>0</v>
      </c>
      <c r="BJ11" s="12" t="str">
        <f>IF(ISERROR(MATCH($B11,Abui3!$A$2:$A$47,0))," ",LOOKUP($B11,Abui3!$A$2:$B$47))</f>
        <v xml:space="preserve"> </v>
      </c>
      <c r="BK11" s="12" t="str">
        <f>IF(ISERROR(MATCH($B11,Abui3!$A$2:$A$47,0))," ",LOOKUP($B11,Abui3!$A$2:$C$47))</f>
        <v xml:space="preserve"> </v>
      </c>
      <c r="BL11" s="12" t="str">
        <f>IF(ISERROR(MATCH($B11,Abui3!$A$2:$A$47,0))," ",LOOKUP($B11,Abui3!$A$2:$D$47))</f>
        <v xml:space="preserve"> </v>
      </c>
      <c r="BM11" s="12" t="str">
        <f>IF(ISERROR(MATCH($B11,Abui3!$A$2:$A$47,0))," ",LOOKUP($B11,Abui3!$A$2:$E$47))</f>
        <v xml:space="preserve"> </v>
      </c>
    </row>
    <row r="12" spans="1:65" x14ac:dyDescent="0.2">
      <c r="A12" s="2" t="s">
        <v>8</v>
      </c>
      <c r="B12" s="3" t="s">
        <v>61</v>
      </c>
      <c r="C12" s="12">
        <f>IF(ISERROR(MATCH($B12,'Ar207'!$A$2:$A$54,0))," ",LOOKUP($B12,'Ar207'!$A$2:$B$54))</f>
        <v>31673</v>
      </c>
      <c r="D12" s="12">
        <f>IF(ISERROR(MATCH($B12,'Ar207'!$A$2:$A$54,0))," ",LOOKUP($B12,'Ar207'!$A$2:$C$54))</f>
        <v>2519</v>
      </c>
      <c r="E12" s="12">
        <f>IF(ISERROR(MATCH($B12,'Ar207'!$A$2:$A$54,0))," ",LOOKUP($B12,'Ar207'!$A$2:$D$54))</f>
        <v>24</v>
      </c>
      <c r="F12" s="13">
        <f>IF(ISERROR(MATCH($B12,'Ae207'!$A$2:$A$54,0))," ",LOOKUP($B12,'Ae207'!$A$2:$B$54))</f>
        <v>9</v>
      </c>
      <c r="G12" s="13">
        <f>IF(ISERROR(MATCH(B12,'Ae207'!$A$2:$A$46,0))," ",LOOKUP($B12,'Ae207'!$A$2:$C$46))</f>
        <v>0</v>
      </c>
      <c r="H12" s="13">
        <f>IF(ISERROR(MATCH($B12,'Ae207'!$A$2:$A$46,0))," ",LOOKUP($B12,'Ae207'!$A$2:$D$46))</f>
        <v>0</v>
      </c>
      <c r="I12" s="12">
        <f>IF(ISERROR(MATCH($B12,'Ar581'!$A$2:$A$56,0))," ",_xlfn.XLOOKUP($B12,'Ar581'!$A$2:$A$56,'Ar581'!$B$2:$B$56,"NA",0))</f>
        <v>42543</v>
      </c>
      <c r="J12" s="19">
        <f>IF(ISERROR(MATCH($B12,'Ar581'!$A$2:$A$56,0))," ",_xlfn.XLOOKUP($B12,'Ar581'!$A$2:$A$56,'Ar581'!$C$2:$C$56,"NA",0))</f>
        <v>2746170</v>
      </c>
      <c r="K12" s="13">
        <f>IF(ISERROR(MATCH($B12,'Ar5130'!$A$2:$A$55,0))," ",LOOKUP($B12,'Ar5130'!$A$2:$B$55))</f>
        <v>2265</v>
      </c>
      <c r="L12" s="13">
        <f>IF(ISERROR(MATCH($B12,'Ar5130'!$A$2:$A$55,0))," ",LOOKUP($B12,'Ar5130'!$A$2:$C$55))</f>
        <v>0</v>
      </c>
      <c r="M12" s="13">
        <f>IF(ISERROR(MATCH($B12,'Ar5130'!$A$2:$A$55,0))," ",LOOKUP($B12,'Ar5130'!$A$2:$D$55))</f>
        <v>0</v>
      </c>
      <c r="N12" s="13">
        <f>IF(ISERROR(MATCH($B12,'Ar5130'!$A$2:$A$55,0))," ",LOOKUP($B12,'Ar5130'!$A$2:$E$55))</f>
        <v>0</v>
      </c>
      <c r="O12" s="13">
        <f>IF(ISERROR(MATCH($B12,'Ar5130'!$A$2:$A$55,0))," ",LOOKUP($B12,'Ar5130'!$A$2:$F$55))</f>
        <v>0</v>
      </c>
      <c r="P12" s="13">
        <f>IF(ISERROR(MATCH($B12,'Ar5130'!$A$2:$A$55,0))," ",LOOKUP($B12,'Ar5130'!$A$2:$G$55))</f>
        <v>0</v>
      </c>
      <c r="Q12" s="12">
        <f>IF(ISERROR(MATCH($B12,'Ae5130'!$A$2:$A$47,0))," ",LOOKUP($B12,'Ae5130'!$A$2:$B$47))</f>
        <v>0</v>
      </c>
      <c r="R12" s="12">
        <f>IF(ISERROR(MATCH($B12,'Ae5130'!$A$2:$A$47,0))," ",LOOKUP($B12,'Ae5130'!$A$2:$C$47))</f>
        <v>0</v>
      </c>
      <c r="S12" s="12">
        <f>IF(ISERROR(MATCH($B12,'Ae5130'!$A$2:$A$47,0))," ",LOOKUP($B12,'Ae5130'!$A$2:$D$47))</f>
        <v>0</v>
      </c>
      <c r="T12" s="12">
        <f>IF(ISERROR(MATCH($B12,'Ae5130'!$A$2:$A$47,0))," ",LOOKUP($B12,'Ae5130'!$A$2:$E$47))</f>
        <v>0</v>
      </c>
      <c r="U12" s="12">
        <f>IF(ISERROR(MATCH($B12,'Ae5130'!$A$2:$A$47,0))," ",LOOKUP($B12,'Ae5130'!$A$2:$F$47))</f>
        <v>0</v>
      </c>
      <c r="V12" s="12">
        <f>IF(ISERROR(MATCH($B12,'Ae5130'!$A$2:$A$47,0))," ",LOOKUP($B12,'Ae5130'!$A$2:$G$47))</f>
        <v>0</v>
      </c>
      <c r="W12" s="13">
        <f>IF(ISERROR(MATCH($B12,'Ae5159'!$A$2:$A$54,0))," ",LOOKUP($B12,'Ae5159'!$A$2:$B$54))</f>
        <v>2</v>
      </c>
      <c r="X12" s="13">
        <f>IF(ISERROR(MATCH($B12,'Ae5159'!$A$2:$A$54,0))," ",LOOKUP($B12,'Ae5159'!$A$2:$C$54))</f>
        <v>0</v>
      </c>
      <c r="Y12" s="13">
        <f>IF(ISERROR(MATCH($B12,'Ae5159'!$A$2:$A$54,0))," ",LOOKUP($B12,'Ae5159'!$A$2:$D$54))</f>
        <v>0</v>
      </c>
      <c r="Z12" s="13">
        <f>IF(ISERROR(MATCH($B12,'Ae5159'!$A$2:$A$54,0))," ",LOOKUP($B12,'Ae5159'!$A$2:$E$54))</f>
        <v>0</v>
      </c>
      <c r="AA12" s="13">
        <f>IF(ISERROR(MATCH($B12,'Ae5159'!$A$2:$A$54,0))," ",LOOKUP($B12,'Ae5159'!$A$2:$F$54))</f>
        <v>0</v>
      </c>
      <c r="AB12" s="13">
        <f>IF(ISERROR(MATCH($B12,'Ae5159'!$A$2:$A$54,0))," ",LOOKUP($B12,'Ae5159'!$A$2:$G$54))</f>
        <v>0</v>
      </c>
      <c r="AC12" s="13">
        <f>IF(ISERROR(MATCH($B12,'Ae5159'!$A$2:$A$54,0))," ",LOOKUP($B12,'Ae5159'!$A$2:$H$54))</f>
        <v>0</v>
      </c>
      <c r="AD12" s="13">
        <f>IF(ISERROR(MATCH($B12,'Ae5159'!$A$2:$A$54,0))," ",LOOKUP($B12,'Ae5159'!$A$2:$I$54))</f>
        <v>0</v>
      </c>
      <c r="AE12" s="13">
        <f>IF(ISERROR(MATCH($B12,'Ae5159'!$A$2:$A$54,0))," ",LOOKUP($B12,'Ae5159'!$A$2:$J$54))</f>
        <v>0</v>
      </c>
      <c r="AF12" s="13">
        <f>IF(ISERROR(MATCH($B12,'Ae5159'!$A$2:$A$54,0))," ",LOOKUP($B12,'Ae5159'!$A$2:$K$54))</f>
        <v>0</v>
      </c>
      <c r="AG12" s="13">
        <f>IF(ISERROR(MATCH($B12,'Ae5159'!$A$2:$A$54,0))," ",LOOKUP($B12,'Ae5159'!$A$2:$L$54))</f>
        <v>0</v>
      </c>
      <c r="AH12" s="13">
        <f>IF(ISERROR(MATCH($B12,'Ae5159'!$A$2:$A$54,0))," ",LOOKUP($B12,'Ae5159'!$A$2:$M$54))</f>
        <v>0</v>
      </c>
      <c r="AI12" s="13">
        <f>IF(ISERROR(MATCH($B12,'Ae5159'!$A$2:$A$54,0))," ",LOOKUP($B12,'Ae5159'!$A$2:$N$54))</f>
        <v>0</v>
      </c>
      <c r="AJ12" s="13">
        <f>IF(ISERROR(MATCH($B12,'Ae5159'!$A$2:$A$54,0))," ",LOOKUP($B12,'Ae5159'!$A$2:$O$54))</f>
        <v>0</v>
      </c>
      <c r="AK12" s="13">
        <f>IF(ISERROR(MATCH($B12,'Ae5159'!$A$2:$A$54,0))," ",LOOKUP($B12,'Ae5159'!$A$2:$P$54))</f>
        <v>0</v>
      </c>
      <c r="AL12" s="13">
        <f>IF(ISERROR(MATCH($B12,'Ae5159'!$A$2:$A$54,0))," ",LOOKUP($B12,'Ae5159'!$A$2:$Q$54))</f>
        <v>0</v>
      </c>
      <c r="AM12" s="13">
        <f>IF(ISERROR(MATCH($B12,'Ae5159'!$A$2:$A$54,0))," ",LOOKUP($B12,'Ae5159'!$A$2:$R$54))</f>
        <v>0</v>
      </c>
      <c r="AN12" s="13">
        <f>IF(ISERROR(MATCH($B12,'Ae5159'!$A$2:$A$54,0))," ",LOOKUP($B12,'Ae5159'!$A$2:$S$54))</f>
        <v>0</v>
      </c>
      <c r="AO12" s="12">
        <f>IF(ISERROR(MATCH($B12,'Ar5159'!$A$2:$A$54,0))," ",LOOKUP($B12,'Ar5159'!$A$2:$B$54))</f>
        <v>32180</v>
      </c>
      <c r="AP12" s="12">
        <f>IF(ISERROR(MATCH($B12,'Ar5159'!$A$2:$A$54,0))," ",LOOKUP($B12,'Ar5159'!$A$2:$C$54))</f>
        <v>2341</v>
      </c>
      <c r="AQ12" s="12">
        <f>IF(ISERROR(MATCH($B12,'Ar5159'!$A$2:$A$54,0))," ",LOOKUP($B12,'Ar5159'!$A$2:$D$54))</f>
        <v>0</v>
      </c>
      <c r="AR12" s="12">
        <f>IF(ISERROR(MATCH($B12,'Ar5159'!$A$2:$A$54,0))," ",LOOKUP($B12,'Ar5159'!$A$2:$E$54))</f>
        <v>9972</v>
      </c>
      <c r="AS12" s="12">
        <f>IF(ISERROR(MATCH($B12,'Ar5159'!$A$2:$A$54,0))," ",LOOKUP($B12,'Ar5159'!$A$2:$F$54))</f>
        <v>1504</v>
      </c>
      <c r="AT12" s="12">
        <f>IF(ISERROR(MATCH($B12,'Ar5159'!$A$2:$A$54,0))," ",LOOKUP($B12,'Ar5159'!$A$2:$G$54))</f>
        <v>243</v>
      </c>
      <c r="AU12" s="12">
        <f>IF(ISERROR(MATCH($B12,'Ar5159'!$A$2:$A$54,0))," ",LOOKUP($B12,'Ar5159'!$A$2:$H$54))</f>
        <v>0</v>
      </c>
      <c r="AV12" s="12">
        <f>IF(ISERROR(MATCH($B12,'Ar5159'!$A$2:$A$54,0))," ",LOOKUP($B12,'Ar5159'!$A$2:$I$54))</f>
        <v>737</v>
      </c>
      <c r="AW12" s="12">
        <f>IF(ISERROR(MATCH($B12,'Ar5159'!$A$2:$A$54,0))," ",LOOKUP($B12,'Ar5159'!$A$2:$J$54))</f>
        <v>17</v>
      </c>
      <c r="AX12" s="12">
        <f>IF(ISERROR(MATCH($B12,'Ar5159'!$A$2:$A$54,0))," ",LOOKUP($B12,'Ar5159'!$A$2:$K$54))</f>
        <v>4</v>
      </c>
      <c r="AY12" s="12">
        <f>IF(ISERROR(MATCH($B12,'Ar5159'!$A$2:$A$54,0))," ",LOOKUP($B12,'Ar5159'!$A$2:$L$54))</f>
        <v>0</v>
      </c>
      <c r="AZ12" s="12">
        <f>IF(ISERROR(MATCH($B12,'Ar5159'!$A$2:$A$54,0))," ",LOOKUP($B12,'Ar5159'!$A$2:$M$54))</f>
        <v>4</v>
      </c>
      <c r="BA12" s="12">
        <f>IF(ISERROR(MATCH($B12,'Ar5159'!$A$2:$A$54,0))," ",LOOKUP($B12,'Ar5159'!$A$2:$N$54))</f>
        <v>365753</v>
      </c>
      <c r="BB12" s="12">
        <f>IF(ISERROR(MATCH($B12,'Ar5159'!$A$2:$A$54,0))," ",LOOKUP($B12,'Ar5159'!$A$2:$O$54))</f>
        <v>101712</v>
      </c>
      <c r="BC12" s="12">
        <f>IF(ISERROR(MATCH($B12,'Ar5159'!$A$2:$A$54,0))," ",LOOKUP($B12,'Ar5159'!$A$2:$P$54))</f>
        <v>29558</v>
      </c>
      <c r="BD12" s="12">
        <f>IF(ISERROR(MATCH($B12,'Ar5159'!$A$2:$A$54,0))," ",LOOKUP($B12,'Ar5159'!$A$2:$Q$54))</f>
        <v>11077</v>
      </c>
      <c r="BE12" s="12">
        <f>IF(ISERROR(MATCH($B12,'Ar5159'!$A$2:$A$54,0))," ",LOOKUP($B12,'Ar5159'!$A$2:$R$54))</f>
        <v>286</v>
      </c>
      <c r="BF12" s="12">
        <f>IF(ISERROR(MATCH($B12,'Ar5159'!$A$2:$A$54,0))," ",LOOKUP($B12,'Ar5159'!$A$2:$S$54))</f>
        <v>29</v>
      </c>
      <c r="BG12" s="13">
        <f>IF(ISERROR(MATCH($B12,'Aw5159'!$A$1:$A$49,0))," ",LOOKUP($B12,'Aw5159'!$A$1:$B$49))</f>
        <v>0</v>
      </c>
      <c r="BH12" s="13">
        <f>IF(ISERROR(MATCH($B12,'Aw5159'!$A$1:$A$49,0))," ",LOOKUP($B12,'Aw5159'!$A$1:$C$49))</f>
        <v>0</v>
      </c>
      <c r="BI12" s="13">
        <f>IF(ISERROR(MATCH($B12,'Aw5159'!$A$1:$A$49,0))," ",LOOKUP($B12,'Aw5159'!$A$1:$D$49))</f>
        <v>0</v>
      </c>
      <c r="BJ12" s="12" t="str">
        <f>IF(ISERROR(MATCH($B12,Abui3!$A$2:$A$47,0))," ",LOOKUP($B12,Abui3!$A$2:$B$47))</f>
        <v xml:space="preserve"> </v>
      </c>
      <c r="BK12" s="12" t="str">
        <f>IF(ISERROR(MATCH($B12,Abui3!$A$2:$A$47,0))," ",LOOKUP($B12,Abui3!$A$2:$C$47))</f>
        <v xml:space="preserve"> </v>
      </c>
      <c r="BL12" s="12" t="str">
        <f>IF(ISERROR(MATCH($B12,Abui3!$A$2:$A$47,0))," ",LOOKUP($B12,Abui3!$A$2:$D$47))</f>
        <v xml:space="preserve"> </v>
      </c>
      <c r="BM12" s="12" t="str">
        <f>IF(ISERROR(MATCH($B12,Abui3!$A$2:$A$47,0))," ",LOOKUP($B12,Abui3!$A$2:$E$47))</f>
        <v xml:space="preserve"> </v>
      </c>
    </row>
    <row r="13" spans="1:65" x14ac:dyDescent="0.2">
      <c r="A13" s="2" t="s">
        <v>9</v>
      </c>
      <c r="B13" s="3" t="s">
        <v>62</v>
      </c>
      <c r="C13" s="12">
        <f>IF(ISERROR(MATCH($B13,'Ar207'!$A$2:$A$54,0))," ",LOOKUP($B13,'Ar207'!$A$2:$B$54))</f>
        <v>186975</v>
      </c>
      <c r="D13" s="12">
        <f>IF(ISERROR(MATCH($B13,'Ar207'!$A$2:$A$54,0))," ",LOOKUP($B13,'Ar207'!$A$2:$C$54))</f>
        <v>495</v>
      </c>
      <c r="E13" s="12">
        <f>IF(ISERROR(MATCH($B13,'Ar207'!$A$2:$A$54,0))," ",LOOKUP($B13,'Ar207'!$A$2:$D$54))</f>
        <v>569</v>
      </c>
      <c r="F13" s="13">
        <f>IF(ISERROR(MATCH($B13,'Ae207'!$A$2:$A$54,0))," ",LOOKUP($B13,'Ae207'!$A$2:$B$54))</f>
        <v>0</v>
      </c>
      <c r="G13" s="13">
        <f>IF(ISERROR(MATCH(B13,'Ae207'!$A$2:$A$46,0))," ",LOOKUP($B13,'Ae207'!$A$2:$C$46))</f>
        <v>0</v>
      </c>
      <c r="H13" s="13">
        <f>IF(ISERROR(MATCH($B13,'Ae207'!$A$2:$A$46,0))," ",LOOKUP($B13,'Ae207'!$A$2:$D$46))</f>
        <v>0</v>
      </c>
      <c r="I13" s="12">
        <f>IF(ISERROR(MATCH($B13,'Ar581'!$A$2:$A$56,0))," ",_xlfn.XLOOKUP($B13,'Ar581'!$A$2:$A$56,'Ar581'!$B$2:$B$56,"NA",0))</f>
        <v>733334</v>
      </c>
      <c r="J13" s="19">
        <f>IF(ISERROR(MATCH($B13,'Ar581'!$A$2:$A$56,0))," ",_xlfn.XLOOKUP($B13,'Ar581'!$A$2:$A$56,'Ar581'!$C$2:$C$56,"NA",0))</f>
        <v>45278878</v>
      </c>
      <c r="K13" s="13">
        <f>IF(ISERROR(MATCH($B13,'Ar5130'!$A$2:$A$55,0))," ",LOOKUP($B13,'Ar5130'!$A$2:$B$55))</f>
        <v>44307</v>
      </c>
      <c r="L13" s="13">
        <f>IF(ISERROR(MATCH($B13,'Ar5130'!$A$2:$A$55,0))," ",LOOKUP($B13,'Ar5130'!$A$2:$C$55))</f>
        <v>1695</v>
      </c>
      <c r="M13" s="13">
        <f>IF(ISERROR(MATCH($B13,'Ar5130'!$A$2:$A$55,0))," ",LOOKUP($B13,'Ar5130'!$A$2:$D$55))</f>
        <v>107</v>
      </c>
      <c r="N13" s="13">
        <f>IF(ISERROR(MATCH($B13,'Ar5130'!$A$2:$A$55,0))," ",LOOKUP($B13,'Ar5130'!$A$2:$E$55))</f>
        <v>0</v>
      </c>
      <c r="O13" s="13">
        <f>IF(ISERROR(MATCH($B13,'Ar5130'!$A$2:$A$55,0))," ",LOOKUP($B13,'Ar5130'!$A$2:$F$55))</f>
        <v>66</v>
      </c>
      <c r="P13" s="13">
        <f>IF(ISERROR(MATCH($B13,'Ar5130'!$A$2:$A$55,0))," ",LOOKUP($B13,'Ar5130'!$A$2:$G$55))</f>
        <v>0</v>
      </c>
      <c r="Q13" s="12">
        <f>IF(ISERROR(MATCH($B13,'Ae5130'!$A$2:$A$47,0))," ",LOOKUP($B13,'Ae5130'!$A$2:$B$47))</f>
        <v>1</v>
      </c>
      <c r="R13" s="12">
        <f>IF(ISERROR(MATCH($B13,'Ae5130'!$A$2:$A$47,0))," ",LOOKUP($B13,'Ae5130'!$A$2:$C$47))</f>
        <v>0</v>
      </c>
      <c r="S13" s="12">
        <f>IF(ISERROR(MATCH($B13,'Ae5130'!$A$2:$A$47,0))," ",LOOKUP($B13,'Ae5130'!$A$2:$D$47))</f>
        <v>0</v>
      </c>
      <c r="T13" s="12">
        <f>IF(ISERROR(MATCH($B13,'Ae5130'!$A$2:$A$47,0))," ",LOOKUP($B13,'Ae5130'!$A$2:$E$47))</f>
        <v>0</v>
      </c>
      <c r="U13" s="12">
        <f>IF(ISERROR(MATCH($B13,'Ae5130'!$A$2:$A$47,0))," ",LOOKUP($B13,'Ae5130'!$A$2:$F$47))</f>
        <v>0</v>
      </c>
      <c r="V13" s="12">
        <f>IF(ISERROR(MATCH($B13,'Ae5130'!$A$2:$A$47,0))," ",LOOKUP($B13,'Ae5130'!$A$2:$G$47))</f>
        <v>0</v>
      </c>
      <c r="W13" s="13">
        <f>IF(ISERROR(MATCH($B13,'Ae5159'!$A$2:$A$54,0))," ",LOOKUP($B13,'Ae5159'!$A$2:$B$54))</f>
        <v>111</v>
      </c>
      <c r="X13" s="13">
        <f>IF(ISERROR(MATCH($B13,'Ae5159'!$A$2:$A$54,0))," ",LOOKUP($B13,'Ae5159'!$A$2:$C$54))</f>
        <v>0</v>
      </c>
      <c r="Y13" s="13">
        <f>IF(ISERROR(MATCH($B13,'Ae5159'!$A$2:$A$54,0))," ",LOOKUP($B13,'Ae5159'!$A$2:$D$54))</f>
        <v>0</v>
      </c>
      <c r="Z13" s="13">
        <f>IF(ISERROR(MATCH($B13,'Ae5159'!$A$2:$A$54,0))," ",LOOKUP($B13,'Ae5159'!$A$2:$E$54))</f>
        <v>2</v>
      </c>
      <c r="AA13" s="13">
        <f>IF(ISERROR(MATCH($B13,'Ae5159'!$A$2:$A$54,0))," ",LOOKUP($B13,'Ae5159'!$A$2:$F$54))</f>
        <v>0</v>
      </c>
      <c r="AB13" s="13">
        <f>IF(ISERROR(MATCH($B13,'Ae5159'!$A$2:$A$54,0))," ",LOOKUP($B13,'Ae5159'!$A$2:$G$54))</f>
        <v>0</v>
      </c>
      <c r="AC13" s="13">
        <f>IF(ISERROR(MATCH($B13,'Ae5159'!$A$2:$A$54,0))," ",LOOKUP($B13,'Ae5159'!$A$2:$H$54))</f>
        <v>0</v>
      </c>
      <c r="AD13" s="13">
        <f>IF(ISERROR(MATCH($B13,'Ae5159'!$A$2:$A$54,0))," ",LOOKUP($B13,'Ae5159'!$A$2:$I$54))</f>
        <v>0</v>
      </c>
      <c r="AE13" s="13">
        <f>IF(ISERROR(MATCH($B13,'Ae5159'!$A$2:$A$54,0))," ",LOOKUP($B13,'Ae5159'!$A$2:$J$54))</f>
        <v>1</v>
      </c>
      <c r="AF13" s="13">
        <f>IF(ISERROR(MATCH($B13,'Ae5159'!$A$2:$A$54,0))," ",LOOKUP($B13,'Ae5159'!$A$2:$K$54))</f>
        <v>0</v>
      </c>
      <c r="AG13" s="13">
        <f>IF(ISERROR(MATCH($B13,'Ae5159'!$A$2:$A$54,0))," ",LOOKUP($B13,'Ae5159'!$A$2:$L$54))</f>
        <v>0</v>
      </c>
      <c r="AH13" s="13">
        <f>IF(ISERROR(MATCH($B13,'Ae5159'!$A$2:$A$54,0))," ",LOOKUP($B13,'Ae5159'!$A$2:$M$54))</f>
        <v>0</v>
      </c>
      <c r="AI13" s="13">
        <f>IF(ISERROR(MATCH($B13,'Ae5159'!$A$2:$A$54,0))," ",LOOKUP($B13,'Ae5159'!$A$2:$N$54))</f>
        <v>0</v>
      </c>
      <c r="AJ13" s="13">
        <f>IF(ISERROR(MATCH($B13,'Ae5159'!$A$2:$A$54,0))," ",LOOKUP($B13,'Ae5159'!$A$2:$O$54))</f>
        <v>0</v>
      </c>
      <c r="AK13" s="13">
        <f>IF(ISERROR(MATCH($B13,'Ae5159'!$A$2:$A$54,0))," ",LOOKUP($B13,'Ae5159'!$A$2:$P$54))</f>
        <v>0</v>
      </c>
      <c r="AL13" s="13">
        <f>IF(ISERROR(MATCH($B13,'Ae5159'!$A$2:$A$54,0))," ",LOOKUP($B13,'Ae5159'!$A$2:$Q$54))</f>
        <v>0</v>
      </c>
      <c r="AM13" s="13">
        <f>IF(ISERROR(MATCH($B13,'Ae5159'!$A$2:$A$54,0))," ",LOOKUP($B13,'Ae5159'!$A$2:$R$54))</f>
        <v>0</v>
      </c>
      <c r="AN13" s="13">
        <f>IF(ISERROR(MATCH($B13,'Ae5159'!$A$2:$A$54,0))," ",LOOKUP($B13,'Ae5159'!$A$2:$S$54))</f>
        <v>0</v>
      </c>
      <c r="AO13" s="12">
        <f>IF(ISERROR(MATCH($B13,'Ar5159'!$A$2:$A$54,0))," ",LOOKUP($B13,'Ar5159'!$A$2:$B$54))</f>
        <v>277990</v>
      </c>
      <c r="AP13" s="12">
        <f>IF(ISERROR(MATCH($B13,'Ar5159'!$A$2:$A$54,0))," ",LOOKUP($B13,'Ar5159'!$A$2:$C$54))</f>
        <v>34429</v>
      </c>
      <c r="AQ13" s="12">
        <f>IF(ISERROR(MATCH($B13,'Ar5159'!$A$2:$A$54,0))," ",LOOKUP($B13,'Ar5159'!$A$2:$D$54))</f>
        <v>0</v>
      </c>
      <c r="AR13" s="12">
        <f>IF(ISERROR(MATCH($B13,'Ar5159'!$A$2:$A$54,0))," ",LOOKUP($B13,'Ar5159'!$A$2:$E$54))</f>
        <v>5717</v>
      </c>
      <c r="AS13" s="12">
        <f>IF(ISERROR(MATCH($B13,'Ar5159'!$A$2:$A$54,0))," ",LOOKUP($B13,'Ar5159'!$A$2:$F$54))</f>
        <v>861</v>
      </c>
      <c r="AT13" s="12">
        <f>IF(ISERROR(MATCH($B13,'Ar5159'!$A$2:$A$54,0))," ",LOOKUP($B13,'Ar5159'!$A$2:$G$54))</f>
        <v>81</v>
      </c>
      <c r="AU13" s="12">
        <f>IF(ISERROR(MATCH($B13,'Ar5159'!$A$2:$A$54,0))," ",LOOKUP($B13,'Ar5159'!$A$2:$H$54))</f>
        <v>0</v>
      </c>
      <c r="AV13" s="12">
        <f>IF(ISERROR(MATCH($B13,'Ar5159'!$A$2:$A$54,0))," ",LOOKUP($B13,'Ar5159'!$A$2:$I$54))</f>
        <v>28</v>
      </c>
      <c r="AW13" s="12">
        <f>IF(ISERROR(MATCH($B13,'Ar5159'!$A$2:$A$54,0))," ",LOOKUP($B13,'Ar5159'!$A$2:$J$54))</f>
        <v>1255</v>
      </c>
      <c r="AX13" s="12">
        <f>IF(ISERROR(MATCH($B13,'Ar5159'!$A$2:$A$54,0))," ",LOOKUP($B13,'Ar5159'!$A$2:$K$54))</f>
        <v>54</v>
      </c>
      <c r="AY13" s="12">
        <f>IF(ISERROR(MATCH($B13,'Ar5159'!$A$2:$A$54,0))," ",LOOKUP($B13,'Ar5159'!$A$2:$L$54))</f>
        <v>0</v>
      </c>
      <c r="AZ13" s="12">
        <f>IF(ISERROR(MATCH($B13,'Ar5159'!$A$2:$A$54,0))," ",LOOKUP($B13,'Ar5159'!$A$2:$M$54))</f>
        <v>31</v>
      </c>
      <c r="BA13" s="12">
        <f>IF(ISERROR(MATCH($B13,'Ar5159'!$A$2:$A$54,0))," ",LOOKUP($B13,'Ar5159'!$A$2:$N$54))</f>
        <v>1592191</v>
      </c>
      <c r="BB13" s="12">
        <f>IF(ISERROR(MATCH($B13,'Ar5159'!$A$2:$A$54,0))," ",LOOKUP($B13,'Ar5159'!$A$2:$O$54))</f>
        <v>25490</v>
      </c>
      <c r="BC13" s="12">
        <f>IF(ISERROR(MATCH($B13,'Ar5159'!$A$2:$A$54,0))," ",LOOKUP($B13,'Ar5159'!$A$2:$P$54))</f>
        <v>4101</v>
      </c>
      <c r="BD13" s="12">
        <f>IF(ISERROR(MATCH($B13,'Ar5159'!$A$2:$A$54,0))," ",LOOKUP($B13,'Ar5159'!$A$2:$Q$54))</f>
        <v>114</v>
      </c>
      <c r="BE13" s="12">
        <f>IF(ISERROR(MATCH($B13,'Ar5159'!$A$2:$A$54,0))," ",LOOKUP($B13,'Ar5159'!$A$2:$R$54))</f>
        <v>3769</v>
      </c>
      <c r="BF13" s="12">
        <f>IF(ISERROR(MATCH($B13,'Ar5159'!$A$2:$A$54,0))," ",LOOKUP($B13,'Ar5159'!$A$2:$S$54))</f>
        <v>19</v>
      </c>
      <c r="BG13" s="13">
        <f>IF(ISERROR(MATCH($B13,'Aw5159'!$A$1:$A$49,0))," ",LOOKUP($B13,'Aw5159'!$A$1:$B$49))</f>
        <v>184</v>
      </c>
      <c r="BH13" s="13">
        <f>IF(ISERROR(MATCH($B13,'Aw5159'!$A$1:$A$49,0))," ",LOOKUP($B13,'Aw5159'!$A$1:$C$49))</f>
        <v>10</v>
      </c>
      <c r="BI13" s="13">
        <f>IF(ISERROR(MATCH($B13,'Aw5159'!$A$1:$A$49,0))," ",LOOKUP($B13,'Aw5159'!$A$1:$D$49))</f>
        <v>1481</v>
      </c>
      <c r="BJ13" s="12" t="str">
        <f>IF(ISERROR(MATCH($B13,Abui3!$A$2:$A$47,0))," ",LOOKUP($B13,Abui3!$A$2:$B$47))</f>
        <v xml:space="preserve"> </v>
      </c>
      <c r="BK13" s="12" t="str">
        <f>IF(ISERROR(MATCH($B13,Abui3!$A$2:$A$47,0))," ",LOOKUP($B13,Abui3!$A$2:$C$47))</f>
        <v xml:space="preserve"> </v>
      </c>
      <c r="BL13" s="12" t="str">
        <f>IF(ISERROR(MATCH($B13,Abui3!$A$2:$A$47,0))," ",LOOKUP($B13,Abui3!$A$2:$D$47))</f>
        <v xml:space="preserve"> </v>
      </c>
      <c r="BM13" s="12" t="str">
        <f>IF(ISERROR(MATCH($B13,Abui3!$A$2:$A$47,0))," ",LOOKUP($B13,Abui3!$A$2:$E$47))</f>
        <v xml:space="preserve"> </v>
      </c>
    </row>
    <row r="14" spans="1:65" x14ac:dyDescent="0.2">
      <c r="A14" s="2" t="s">
        <v>10</v>
      </c>
      <c r="B14" s="3" t="s">
        <v>63</v>
      </c>
      <c r="C14" s="12">
        <f>IF(ISERROR(MATCH($B14,'Ar207'!$A$2:$A$54,0))," ",LOOKUP($B14,'Ar207'!$A$2:$B$54))</f>
        <v>126973</v>
      </c>
      <c r="D14" s="12">
        <f>IF(ISERROR(MATCH($B14,'Ar207'!$A$2:$A$54,0))," ",LOOKUP($B14,'Ar207'!$A$2:$C$54))</f>
        <v>575</v>
      </c>
      <c r="E14" s="12">
        <f>IF(ISERROR(MATCH($B14,'Ar207'!$A$2:$A$54,0))," ",LOOKUP($B14,'Ar207'!$A$2:$D$54))</f>
        <v>162</v>
      </c>
      <c r="F14" s="13">
        <f>IF(ISERROR(MATCH($B14,'Ae207'!$A$2:$A$54,0))," ",LOOKUP($B14,'Ae207'!$A$2:$B$54))</f>
        <v>0</v>
      </c>
      <c r="G14" s="13">
        <f>IF(ISERROR(MATCH(B14,'Ae207'!$A$2:$A$46,0))," ",LOOKUP($B14,'Ae207'!$A$2:$C$46))</f>
        <v>0</v>
      </c>
      <c r="H14" s="13">
        <f>IF(ISERROR(MATCH($B14,'Ae207'!$A$2:$A$46,0))," ",LOOKUP($B14,'Ae207'!$A$2:$D$46))</f>
        <v>0</v>
      </c>
      <c r="I14" s="12">
        <f>IF(ISERROR(MATCH($B14,'Ar581'!$A$2:$A$56,0))," ",_xlfn.XLOOKUP($B14,'Ar581'!$A$2:$A$56,'Ar581'!$B$2:$B$56,"NA",0))</f>
        <v>310244</v>
      </c>
      <c r="J14" s="19">
        <f>IF(ISERROR(MATCH($B14,'Ar581'!$A$2:$A$56,0))," ",_xlfn.XLOOKUP($B14,'Ar581'!$A$2:$A$56,'Ar581'!$C$2:$C$56,"NA",0))</f>
        <v>22483432</v>
      </c>
      <c r="K14" s="13">
        <f>IF(ISERROR(MATCH($B14,'Ar5130'!$A$2:$A$55,0))," ",LOOKUP($B14,'Ar5130'!$A$2:$B$55))</f>
        <v>48038</v>
      </c>
      <c r="L14" s="13">
        <f>IF(ISERROR(MATCH($B14,'Ar5130'!$A$2:$A$55,0))," ",LOOKUP($B14,'Ar5130'!$A$2:$C$55))</f>
        <v>1690</v>
      </c>
      <c r="M14" s="13">
        <f>IF(ISERROR(MATCH($B14,'Ar5130'!$A$2:$A$55,0))," ",LOOKUP($B14,'Ar5130'!$A$2:$D$55))</f>
        <v>0</v>
      </c>
      <c r="N14" s="13">
        <f>IF(ISERROR(MATCH($B14,'Ar5130'!$A$2:$A$55,0))," ",LOOKUP($B14,'Ar5130'!$A$2:$E$55))</f>
        <v>3</v>
      </c>
      <c r="O14" s="13">
        <f>IF(ISERROR(MATCH($B14,'Ar5130'!$A$2:$A$55,0))," ",LOOKUP($B14,'Ar5130'!$A$2:$F$55))</f>
        <v>0</v>
      </c>
      <c r="P14" s="13">
        <f>IF(ISERROR(MATCH($B14,'Ar5130'!$A$2:$A$55,0))," ",LOOKUP($B14,'Ar5130'!$A$2:$G$55))</f>
        <v>0</v>
      </c>
      <c r="Q14" s="12">
        <f>IF(ISERROR(MATCH($B14,'Ae5130'!$A$2:$A$47,0))," ",LOOKUP($B14,'Ae5130'!$A$2:$B$47))</f>
        <v>0</v>
      </c>
      <c r="R14" s="12">
        <f>IF(ISERROR(MATCH($B14,'Ae5130'!$A$2:$A$47,0))," ",LOOKUP($B14,'Ae5130'!$A$2:$C$47))</f>
        <v>0</v>
      </c>
      <c r="S14" s="12">
        <f>IF(ISERROR(MATCH($B14,'Ae5130'!$A$2:$A$47,0))," ",LOOKUP($B14,'Ae5130'!$A$2:$D$47))</f>
        <v>0</v>
      </c>
      <c r="T14" s="12">
        <f>IF(ISERROR(MATCH($B14,'Ae5130'!$A$2:$A$47,0))," ",LOOKUP($B14,'Ae5130'!$A$2:$E$47))</f>
        <v>0</v>
      </c>
      <c r="U14" s="12">
        <f>IF(ISERROR(MATCH($B14,'Ae5130'!$A$2:$A$47,0))," ",LOOKUP($B14,'Ae5130'!$A$2:$F$47))</f>
        <v>0</v>
      </c>
      <c r="V14" s="12">
        <f>IF(ISERROR(MATCH($B14,'Ae5130'!$A$2:$A$47,0))," ",LOOKUP($B14,'Ae5130'!$A$2:$G$47))</f>
        <v>0</v>
      </c>
      <c r="W14" s="13">
        <f>IF(ISERROR(MATCH($B14,'Ae5159'!$A$2:$A$54,0))," ",LOOKUP($B14,'Ae5159'!$A$2:$B$54))</f>
        <v>15</v>
      </c>
      <c r="X14" s="13">
        <f>IF(ISERROR(MATCH($B14,'Ae5159'!$A$2:$A$54,0))," ",LOOKUP($B14,'Ae5159'!$A$2:$C$54))</f>
        <v>0</v>
      </c>
      <c r="Y14" s="13">
        <f>IF(ISERROR(MATCH($B14,'Ae5159'!$A$2:$A$54,0))," ",LOOKUP($B14,'Ae5159'!$A$2:$D$54))</f>
        <v>0</v>
      </c>
      <c r="Z14" s="13">
        <f>IF(ISERROR(MATCH($B14,'Ae5159'!$A$2:$A$54,0))," ",LOOKUP($B14,'Ae5159'!$A$2:$E$54))</f>
        <v>1</v>
      </c>
      <c r="AA14" s="13">
        <f>IF(ISERROR(MATCH($B14,'Ae5159'!$A$2:$A$54,0))," ",LOOKUP($B14,'Ae5159'!$A$2:$F$54))</f>
        <v>0</v>
      </c>
      <c r="AB14" s="13">
        <f>IF(ISERROR(MATCH($B14,'Ae5159'!$A$2:$A$54,0))," ",LOOKUP($B14,'Ae5159'!$A$2:$G$54))</f>
        <v>0</v>
      </c>
      <c r="AC14" s="13">
        <f>IF(ISERROR(MATCH($B14,'Ae5159'!$A$2:$A$54,0))," ",LOOKUP($B14,'Ae5159'!$A$2:$H$54))</f>
        <v>0</v>
      </c>
      <c r="AD14" s="13">
        <f>IF(ISERROR(MATCH($B14,'Ae5159'!$A$2:$A$54,0))," ",LOOKUP($B14,'Ae5159'!$A$2:$I$54))</f>
        <v>0</v>
      </c>
      <c r="AE14" s="13">
        <f>IF(ISERROR(MATCH($B14,'Ae5159'!$A$2:$A$54,0))," ",LOOKUP($B14,'Ae5159'!$A$2:$J$54))</f>
        <v>1</v>
      </c>
      <c r="AF14" s="13">
        <f>IF(ISERROR(MATCH($B14,'Ae5159'!$A$2:$A$54,0))," ",LOOKUP($B14,'Ae5159'!$A$2:$K$54))</f>
        <v>0</v>
      </c>
      <c r="AG14" s="13">
        <f>IF(ISERROR(MATCH($B14,'Ae5159'!$A$2:$A$54,0))," ",LOOKUP($B14,'Ae5159'!$A$2:$L$54))</f>
        <v>0</v>
      </c>
      <c r="AH14" s="13">
        <f>IF(ISERROR(MATCH($B14,'Ae5159'!$A$2:$A$54,0))," ",LOOKUP($B14,'Ae5159'!$A$2:$M$54))</f>
        <v>0</v>
      </c>
      <c r="AI14" s="13">
        <f>IF(ISERROR(MATCH($B14,'Ae5159'!$A$2:$A$54,0))," ",LOOKUP($B14,'Ae5159'!$A$2:$N$54))</f>
        <v>189</v>
      </c>
      <c r="AJ14" s="13">
        <f>IF(ISERROR(MATCH($B14,'Ae5159'!$A$2:$A$54,0))," ",LOOKUP($B14,'Ae5159'!$A$2:$O$54))</f>
        <v>0</v>
      </c>
      <c r="AK14" s="13">
        <f>IF(ISERROR(MATCH($B14,'Ae5159'!$A$2:$A$54,0))," ",LOOKUP($B14,'Ae5159'!$A$2:$P$54))</f>
        <v>2</v>
      </c>
      <c r="AL14" s="13">
        <f>IF(ISERROR(MATCH($B14,'Ae5159'!$A$2:$A$54,0))," ",LOOKUP($B14,'Ae5159'!$A$2:$Q$54))</f>
        <v>0</v>
      </c>
      <c r="AM14" s="13">
        <f>IF(ISERROR(MATCH($B14,'Ae5159'!$A$2:$A$54,0))," ",LOOKUP($B14,'Ae5159'!$A$2:$R$54))</f>
        <v>0</v>
      </c>
      <c r="AN14" s="13">
        <f>IF(ISERROR(MATCH($B14,'Ae5159'!$A$2:$A$54,0))," ",LOOKUP($B14,'Ae5159'!$A$2:$S$54))</f>
        <v>0</v>
      </c>
      <c r="AO14" s="12">
        <f>IF(ISERROR(MATCH($B14,'Ar5159'!$A$2:$A$54,0))," ",LOOKUP($B14,'Ar5159'!$A$2:$B$54))</f>
        <v>221239</v>
      </c>
      <c r="AP14" s="12">
        <f>IF(ISERROR(MATCH($B14,'Ar5159'!$A$2:$A$54,0))," ",LOOKUP($B14,'Ar5159'!$A$2:$C$54))</f>
        <v>45013</v>
      </c>
      <c r="AQ14" s="12">
        <f>IF(ISERROR(MATCH($B14,'Ar5159'!$A$2:$A$54,0))," ",LOOKUP($B14,'Ar5159'!$A$2:$D$54))</f>
        <v>0</v>
      </c>
      <c r="AR14" s="12">
        <f>IF(ISERROR(MATCH($B14,'Ar5159'!$A$2:$A$54,0))," ",LOOKUP($B14,'Ar5159'!$A$2:$E$54))</f>
        <v>4811</v>
      </c>
      <c r="AS14" s="12">
        <f>IF(ISERROR(MATCH($B14,'Ar5159'!$A$2:$A$54,0))," ",LOOKUP($B14,'Ar5159'!$A$2:$F$54))</f>
        <v>1616</v>
      </c>
      <c r="AT14" s="12">
        <f>IF(ISERROR(MATCH($B14,'Ar5159'!$A$2:$A$54,0))," ",LOOKUP($B14,'Ar5159'!$A$2:$G$54))</f>
        <v>94</v>
      </c>
      <c r="AU14" s="12">
        <f>IF(ISERROR(MATCH($B14,'Ar5159'!$A$2:$A$54,0))," ",LOOKUP($B14,'Ar5159'!$A$2:$H$54))</f>
        <v>0</v>
      </c>
      <c r="AV14" s="12">
        <f>IF(ISERROR(MATCH($B14,'Ar5159'!$A$2:$A$54,0))," ",LOOKUP($B14,'Ar5159'!$A$2:$I$54))</f>
        <v>64</v>
      </c>
      <c r="AW14" s="12">
        <f>IF(ISERROR(MATCH($B14,'Ar5159'!$A$2:$A$54,0))," ",LOOKUP($B14,'Ar5159'!$A$2:$J$54))</f>
        <v>819</v>
      </c>
      <c r="AX14" s="12">
        <f>IF(ISERROR(MATCH($B14,'Ar5159'!$A$2:$A$54,0))," ",LOOKUP($B14,'Ar5159'!$A$2:$K$54))</f>
        <v>23</v>
      </c>
      <c r="AY14" s="12">
        <f>IF(ISERROR(MATCH($B14,'Ar5159'!$A$2:$A$54,0))," ",LOOKUP($B14,'Ar5159'!$A$2:$L$54))</f>
        <v>0</v>
      </c>
      <c r="AZ14" s="12">
        <f>IF(ISERROR(MATCH($B14,'Ar5159'!$A$2:$A$54,0))," ",LOOKUP($B14,'Ar5159'!$A$2:$M$54))</f>
        <v>15</v>
      </c>
      <c r="BA14" s="12">
        <f>IF(ISERROR(MATCH($B14,'Ar5159'!$A$2:$A$54,0))," ",LOOKUP($B14,'Ar5159'!$A$2:$N$54))</f>
        <v>1435251</v>
      </c>
      <c r="BB14" s="12">
        <f>IF(ISERROR(MATCH($B14,'Ar5159'!$A$2:$A$54,0))," ",LOOKUP($B14,'Ar5159'!$A$2:$O$54))</f>
        <v>26664</v>
      </c>
      <c r="BC14" s="12">
        <f>IF(ISERROR(MATCH($B14,'Ar5159'!$A$2:$A$54,0))," ",LOOKUP($B14,'Ar5159'!$A$2:$P$54))</f>
        <v>8472</v>
      </c>
      <c r="BD14" s="12">
        <f>IF(ISERROR(MATCH($B14,'Ar5159'!$A$2:$A$54,0))," ",LOOKUP($B14,'Ar5159'!$A$2:$Q$54))</f>
        <v>265</v>
      </c>
      <c r="BE14" s="12">
        <f>IF(ISERROR(MATCH($B14,'Ar5159'!$A$2:$A$54,0))," ",LOOKUP($B14,'Ar5159'!$A$2:$R$54))</f>
        <v>3807</v>
      </c>
      <c r="BF14" s="12">
        <f>IF(ISERROR(MATCH($B14,'Ar5159'!$A$2:$A$54,0))," ",LOOKUP($B14,'Ar5159'!$A$2:$S$54))</f>
        <v>34</v>
      </c>
      <c r="BG14" s="13" t="str">
        <f>IF(ISERROR(MATCH($B14,'Aw5159'!$A$1:$A$49,0))," ",LOOKUP($B14,'Aw5159'!$A$1:$B$49))</f>
        <v xml:space="preserve"> </v>
      </c>
      <c r="BH14" s="13" t="str">
        <f>IF(ISERROR(MATCH($B14,'Aw5159'!$A$1:$A$49,0))," ",LOOKUP($B14,'Aw5159'!$A$1:$C$49))</f>
        <v xml:space="preserve"> </v>
      </c>
      <c r="BI14" s="13" t="str">
        <f>IF(ISERROR(MATCH($B14,'Aw5159'!$A$1:$A$49,0))," ",LOOKUP($B14,'Aw5159'!$A$1:$D$49))</f>
        <v xml:space="preserve"> </v>
      </c>
      <c r="BJ14" s="12" t="str">
        <f>IF(ISERROR(MATCH($B14,Abui3!$A$2:$A$47,0))," ",LOOKUP($B14,Abui3!$A$2:$B$47))</f>
        <v xml:space="preserve"> </v>
      </c>
      <c r="BK14" s="12" t="str">
        <f>IF(ISERROR(MATCH($B14,Abui3!$A$2:$A$47,0))," ",LOOKUP($B14,Abui3!$A$2:$C$47))</f>
        <v xml:space="preserve"> </v>
      </c>
      <c r="BL14" s="12" t="str">
        <f>IF(ISERROR(MATCH($B14,Abui3!$A$2:$A$47,0))," ",LOOKUP($B14,Abui3!$A$2:$D$47))</f>
        <v xml:space="preserve"> </v>
      </c>
      <c r="BM14" s="12" t="str">
        <f>IF(ISERROR(MATCH($B14,Abui3!$A$2:$A$47,0))," ",LOOKUP($B14,Abui3!$A$2:$E$47))</f>
        <v xml:space="preserve"> </v>
      </c>
    </row>
    <row r="15" spans="1:65" x14ac:dyDescent="0.2">
      <c r="A15" s="2" t="s">
        <v>11</v>
      </c>
      <c r="B15" s="3" t="s">
        <v>64</v>
      </c>
      <c r="C15" s="12">
        <f>IF(ISERROR(MATCH($B15,'Ar207'!$A$2:$A$54,0))," ",LOOKUP($B15,'Ar207'!$A$2:$B$54))</f>
        <v>21446</v>
      </c>
      <c r="D15" s="12">
        <f>IF(ISERROR(MATCH($B15,'Ar207'!$A$2:$A$54,0))," ",LOOKUP($B15,'Ar207'!$A$2:$C$54))</f>
        <v>320</v>
      </c>
      <c r="E15" s="12">
        <f>IF(ISERROR(MATCH($B15,'Ar207'!$A$2:$A$54,0))," ",LOOKUP($B15,'Ar207'!$A$2:$D$54))</f>
        <v>329</v>
      </c>
      <c r="F15" s="13" t="str">
        <f>IF(ISERROR(MATCH($B15,'Ae207'!$A$2:$A$54,0))," ",LOOKUP($B15,'Ae207'!$A$2:$B$54))</f>
        <v xml:space="preserve"> </v>
      </c>
      <c r="G15" s="13" t="str">
        <f>IF(ISERROR(MATCH(B15,'Ae207'!$A$2:$A$46,0))," ",LOOKUP($B15,'Ae207'!$A$2:$C$46))</f>
        <v xml:space="preserve"> </v>
      </c>
      <c r="H15" s="13" t="str">
        <f>IF(ISERROR(MATCH($B15,'Ae207'!$A$2:$A$46,0))," ",LOOKUP($B15,'Ae207'!$A$2:$D$46))</f>
        <v xml:space="preserve"> </v>
      </c>
      <c r="I15" s="12">
        <f>IF(ISERROR(MATCH($B15,'Ar581'!$A$2:$A$56,0))," ",_xlfn.XLOOKUP($B15,'Ar581'!$A$2:$A$56,'Ar581'!$B$2:$B$56,"NA",0))</f>
        <v>40553</v>
      </c>
      <c r="J15" s="19">
        <f>IF(ISERROR(MATCH($B15,'Ar581'!$A$2:$A$56,0))," ",_xlfn.XLOOKUP($B15,'Ar581'!$A$2:$A$56,'Ar581'!$C$2:$C$56,"NA",0))</f>
        <v>2888843</v>
      </c>
      <c r="K15" s="13">
        <f>IF(ISERROR(MATCH($B15,'Ar5130'!$A$2:$A$55,0))," ",LOOKUP($B15,'Ar5130'!$A$2:$B$55))</f>
        <v>3675</v>
      </c>
      <c r="L15" s="13">
        <f>IF(ISERROR(MATCH($B15,'Ar5130'!$A$2:$A$55,0))," ",LOOKUP($B15,'Ar5130'!$A$2:$C$55))</f>
        <v>0</v>
      </c>
      <c r="M15" s="13">
        <f>IF(ISERROR(MATCH($B15,'Ar5130'!$A$2:$A$55,0))," ",LOOKUP($B15,'Ar5130'!$A$2:$D$55))</f>
        <v>81</v>
      </c>
      <c r="N15" s="13">
        <f>IF(ISERROR(MATCH($B15,'Ar5130'!$A$2:$A$55,0))," ",LOOKUP($B15,'Ar5130'!$A$2:$E$55))</f>
        <v>0</v>
      </c>
      <c r="O15" s="13">
        <f>IF(ISERROR(MATCH($B15,'Ar5130'!$A$2:$A$55,0))," ",LOOKUP($B15,'Ar5130'!$A$2:$F$55))</f>
        <v>37</v>
      </c>
      <c r="P15" s="13">
        <f>IF(ISERROR(MATCH($B15,'Ar5130'!$A$2:$A$55,0))," ",LOOKUP($B15,'Ar5130'!$A$2:$G$55))</f>
        <v>0</v>
      </c>
      <c r="Q15" s="12" t="str">
        <f>IF(ISERROR(MATCH($B15,'Ae5130'!$A$2:$A$47,0))," ",LOOKUP($B15,'Ae5130'!$A$2:$B$47))</f>
        <v xml:space="preserve"> </v>
      </c>
      <c r="R15" s="12" t="str">
        <f>IF(ISERROR(MATCH($B15,'Ae5130'!$A$2:$A$47,0))," ",LOOKUP($B15,'Ae5130'!$A$2:$C$47))</f>
        <v xml:space="preserve"> </v>
      </c>
      <c r="S15" s="12" t="str">
        <f>IF(ISERROR(MATCH($B15,'Ae5130'!$A$2:$A$47,0))," ",LOOKUP($B15,'Ae5130'!$A$2:$D$47))</f>
        <v xml:space="preserve"> </v>
      </c>
      <c r="T15" s="12" t="str">
        <f>IF(ISERROR(MATCH($B15,'Ae5130'!$A$2:$A$47,0))," ",LOOKUP($B15,'Ae5130'!$A$2:$E$47))</f>
        <v xml:space="preserve"> </v>
      </c>
      <c r="U15" s="12" t="str">
        <f>IF(ISERROR(MATCH($B15,'Ae5130'!$A$2:$A$47,0))," ",LOOKUP($B15,'Ae5130'!$A$2:$F$47))</f>
        <v xml:space="preserve"> </v>
      </c>
      <c r="V15" s="12" t="str">
        <f>IF(ISERROR(MATCH($B15,'Ae5130'!$A$2:$A$47,0))," ",LOOKUP($B15,'Ae5130'!$A$2:$G$47))</f>
        <v xml:space="preserve"> </v>
      </c>
      <c r="W15" s="13" t="str">
        <f>IF(ISERROR(MATCH($B15,'Ae5159'!$A$2:$A$54,0))," ",LOOKUP($B15,'Ae5159'!$A$2:$B$54))</f>
        <v xml:space="preserve"> </v>
      </c>
      <c r="X15" s="13" t="str">
        <f>IF(ISERROR(MATCH($B15,'Ae5159'!$A$2:$A$54,0))," ",LOOKUP($B15,'Ae5159'!$A$2:$C$54))</f>
        <v xml:space="preserve"> </v>
      </c>
      <c r="Y15" s="13" t="str">
        <f>IF(ISERROR(MATCH($B15,'Ae5159'!$A$2:$A$54,0))," ",LOOKUP($B15,'Ae5159'!$A$2:$D$54))</f>
        <v xml:space="preserve"> </v>
      </c>
      <c r="Z15" s="13" t="str">
        <f>IF(ISERROR(MATCH($B15,'Ae5159'!$A$2:$A$54,0))," ",LOOKUP($B15,'Ae5159'!$A$2:$E$54))</f>
        <v xml:space="preserve"> </v>
      </c>
      <c r="AA15" s="13" t="str">
        <f>IF(ISERROR(MATCH($B15,'Ae5159'!$A$2:$A$54,0))," ",LOOKUP($B15,'Ae5159'!$A$2:$F$54))</f>
        <v xml:space="preserve"> </v>
      </c>
      <c r="AB15" s="13" t="str">
        <f>IF(ISERROR(MATCH($B15,'Ae5159'!$A$2:$A$54,0))," ",LOOKUP($B15,'Ae5159'!$A$2:$G$54))</f>
        <v xml:space="preserve"> </v>
      </c>
      <c r="AC15" s="13" t="str">
        <f>IF(ISERROR(MATCH($B15,'Ae5159'!$A$2:$A$54,0))," ",LOOKUP($B15,'Ae5159'!$A$2:$H$54))</f>
        <v xml:space="preserve"> </v>
      </c>
      <c r="AD15" s="13" t="str">
        <f>IF(ISERROR(MATCH($B15,'Ae5159'!$A$2:$A$54,0))," ",LOOKUP($B15,'Ae5159'!$A$2:$I$54))</f>
        <v xml:space="preserve"> </v>
      </c>
      <c r="AE15" s="13" t="str">
        <f>IF(ISERROR(MATCH($B15,'Ae5159'!$A$2:$A$54,0))," ",LOOKUP($B15,'Ae5159'!$A$2:$J$54))</f>
        <v xml:space="preserve"> </v>
      </c>
      <c r="AF15" s="13" t="str">
        <f>IF(ISERROR(MATCH($B15,'Ae5159'!$A$2:$A$54,0))," ",LOOKUP($B15,'Ae5159'!$A$2:$K$54))</f>
        <v xml:space="preserve"> </v>
      </c>
      <c r="AG15" s="13" t="str">
        <f>IF(ISERROR(MATCH($B15,'Ae5159'!$A$2:$A$54,0))," ",LOOKUP($B15,'Ae5159'!$A$2:$L$54))</f>
        <v xml:space="preserve"> </v>
      </c>
      <c r="AH15" s="13" t="str">
        <f>IF(ISERROR(MATCH($B15,'Ae5159'!$A$2:$A$54,0))," ",LOOKUP($B15,'Ae5159'!$A$2:$M$54))</f>
        <v xml:space="preserve"> </v>
      </c>
      <c r="AI15" s="13" t="str">
        <f>IF(ISERROR(MATCH($B15,'Ae5159'!$A$2:$A$54,0))," ",LOOKUP($B15,'Ae5159'!$A$2:$N$54))</f>
        <v xml:space="preserve"> </v>
      </c>
      <c r="AJ15" s="13" t="str">
        <f>IF(ISERROR(MATCH($B15,'Ae5159'!$A$2:$A$54,0))," ",LOOKUP($B15,'Ae5159'!$A$2:$O$54))</f>
        <v xml:space="preserve"> </v>
      </c>
      <c r="AK15" s="13" t="str">
        <f>IF(ISERROR(MATCH($B15,'Ae5159'!$A$2:$A$54,0))," ",LOOKUP($B15,'Ae5159'!$A$2:$P$54))</f>
        <v xml:space="preserve"> </v>
      </c>
      <c r="AL15" s="13" t="str">
        <f>IF(ISERROR(MATCH($B15,'Ae5159'!$A$2:$A$54,0))," ",LOOKUP($B15,'Ae5159'!$A$2:$Q$54))</f>
        <v xml:space="preserve"> </v>
      </c>
      <c r="AM15" s="13" t="str">
        <f>IF(ISERROR(MATCH($B15,'Ae5159'!$A$2:$A$54,0))," ",LOOKUP($B15,'Ae5159'!$A$2:$R$54))</f>
        <v xml:space="preserve"> </v>
      </c>
      <c r="AN15" s="13" t="str">
        <f>IF(ISERROR(MATCH($B15,'Ae5159'!$A$2:$A$54,0))," ",LOOKUP($B15,'Ae5159'!$A$2:$S$54))</f>
        <v xml:space="preserve"> </v>
      </c>
      <c r="AO15" s="12">
        <f>IF(ISERROR(MATCH($B15,'Ar5159'!$A$2:$A$54,0))," ",LOOKUP($B15,'Ar5159'!$A$2:$B$54))</f>
        <v>26380</v>
      </c>
      <c r="AP15" s="12">
        <f>IF(ISERROR(MATCH($B15,'Ar5159'!$A$2:$A$54,0))," ",LOOKUP($B15,'Ar5159'!$A$2:$C$54))</f>
        <v>26733</v>
      </c>
      <c r="AQ15" s="12">
        <f>IF(ISERROR(MATCH($B15,'Ar5159'!$A$2:$A$54,0))," ",LOOKUP($B15,'Ar5159'!$A$2:$D$54))</f>
        <v>0</v>
      </c>
      <c r="AR15" s="12">
        <f>IF(ISERROR(MATCH($B15,'Ar5159'!$A$2:$A$54,0))," ",LOOKUP($B15,'Ar5159'!$A$2:$E$54))</f>
        <v>2019</v>
      </c>
      <c r="AS15" s="12">
        <f>IF(ISERROR(MATCH($B15,'Ar5159'!$A$2:$A$54,0))," ",LOOKUP($B15,'Ar5159'!$A$2:$F$54))</f>
        <v>51</v>
      </c>
      <c r="AT15" s="12">
        <f>IF(ISERROR(MATCH($B15,'Ar5159'!$A$2:$A$54,0))," ",LOOKUP($B15,'Ar5159'!$A$2:$G$54))</f>
        <v>41</v>
      </c>
      <c r="AU15" s="12">
        <f>IF(ISERROR(MATCH($B15,'Ar5159'!$A$2:$A$54,0))," ",LOOKUP($B15,'Ar5159'!$A$2:$H$54))</f>
        <v>0</v>
      </c>
      <c r="AV15" s="12">
        <f>IF(ISERROR(MATCH($B15,'Ar5159'!$A$2:$A$54,0))," ",LOOKUP($B15,'Ar5159'!$A$2:$I$54))</f>
        <v>13</v>
      </c>
      <c r="AW15" s="12">
        <f>IF(ISERROR(MATCH($B15,'Ar5159'!$A$2:$A$54,0))," ",LOOKUP($B15,'Ar5159'!$A$2:$J$54))</f>
        <v>302</v>
      </c>
      <c r="AX15" s="12">
        <f>IF(ISERROR(MATCH($B15,'Ar5159'!$A$2:$A$54,0))," ",LOOKUP($B15,'Ar5159'!$A$2:$K$54))</f>
        <v>26</v>
      </c>
      <c r="AY15" s="12">
        <f>IF(ISERROR(MATCH($B15,'Ar5159'!$A$2:$A$54,0))," ",LOOKUP($B15,'Ar5159'!$A$2:$L$54))</f>
        <v>0</v>
      </c>
      <c r="AZ15" s="12">
        <f>IF(ISERROR(MATCH($B15,'Ar5159'!$A$2:$A$54,0))," ",LOOKUP($B15,'Ar5159'!$A$2:$M$54))</f>
        <v>3</v>
      </c>
      <c r="BA15" s="12">
        <f>IF(ISERROR(MATCH($B15,'Ar5159'!$A$2:$A$54,0))," ",LOOKUP($B15,'Ar5159'!$A$2:$N$54))</f>
        <v>289069</v>
      </c>
      <c r="BB15" s="12">
        <f>IF(ISERROR(MATCH($B15,'Ar5159'!$A$2:$A$54,0))," ",LOOKUP($B15,'Ar5159'!$A$2:$O$54))</f>
        <v>18177</v>
      </c>
      <c r="BC15" s="12">
        <f>IF(ISERROR(MATCH($B15,'Ar5159'!$A$2:$A$54,0))," ",LOOKUP($B15,'Ar5159'!$A$2:$P$54))</f>
        <v>1995</v>
      </c>
      <c r="BD15" s="12">
        <f>IF(ISERROR(MATCH($B15,'Ar5159'!$A$2:$A$54,0))," ",LOOKUP($B15,'Ar5159'!$A$2:$Q$54))</f>
        <v>1096</v>
      </c>
      <c r="BE15" s="12">
        <f>IF(ISERROR(MATCH($B15,'Ar5159'!$A$2:$A$54,0))," ",LOOKUP($B15,'Ar5159'!$A$2:$R$54))</f>
        <v>2499</v>
      </c>
      <c r="BF15" s="12">
        <f>IF(ISERROR(MATCH($B15,'Ar5159'!$A$2:$A$54,0))," ",LOOKUP($B15,'Ar5159'!$A$2:$S$54))</f>
        <v>249</v>
      </c>
      <c r="BG15" s="13" t="str">
        <f>IF(ISERROR(MATCH($B15,'Aw5159'!$A$1:$A$49,0))," ",LOOKUP($B15,'Aw5159'!$A$1:$B$49))</f>
        <v xml:space="preserve"> </v>
      </c>
      <c r="BH15" s="13" t="str">
        <f>IF(ISERROR(MATCH($B15,'Aw5159'!$A$1:$A$49,0))," ",LOOKUP($B15,'Aw5159'!$A$1:$C$49))</f>
        <v xml:space="preserve"> </v>
      </c>
      <c r="BI15" s="13" t="str">
        <f>IF(ISERROR(MATCH($B15,'Aw5159'!$A$1:$A$49,0))," ",LOOKUP($B15,'Aw5159'!$A$1:$D$49))</f>
        <v xml:space="preserve"> </v>
      </c>
      <c r="BJ15" s="12" t="str">
        <f>IF(ISERROR(MATCH($B15,Abui3!$A$2:$A$47,0))," ",LOOKUP($B15,Abui3!$A$2:$B$47))</f>
        <v xml:space="preserve"> </v>
      </c>
      <c r="BK15" s="12" t="str">
        <f>IF(ISERROR(MATCH($B15,Abui3!$A$2:$A$47,0))," ",LOOKUP($B15,Abui3!$A$2:$C$47))</f>
        <v xml:space="preserve"> </v>
      </c>
      <c r="BL15" s="12" t="str">
        <f>IF(ISERROR(MATCH($B15,Abui3!$A$2:$A$47,0))," ",LOOKUP($B15,Abui3!$A$2:$D$47))</f>
        <v xml:space="preserve"> </v>
      </c>
      <c r="BM15" s="12" t="str">
        <f>IF(ISERROR(MATCH($B15,Abui3!$A$2:$A$47,0))," ",LOOKUP($B15,Abui3!$A$2:$E$47))</f>
        <v xml:space="preserve"> </v>
      </c>
    </row>
    <row r="16" spans="1:65" x14ac:dyDescent="0.2">
      <c r="A16" s="2" t="s">
        <v>12</v>
      </c>
      <c r="B16" s="3" t="s">
        <v>65</v>
      </c>
      <c r="C16" s="12">
        <f>IF(ISERROR(MATCH($B16,'Ar207'!$A$2:$A$54,0))," ",LOOKUP($B16,'Ar207'!$A$2:$B$54))</f>
        <v>44896</v>
      </c>
      <c r="D16" s="12">
        <f>IF(ISERROR(MATCH($B16,'Ar207'!$A$2:$A$54,0))," ",LOOKUP($B16,'Ar207'!$A$2:$C$54))</f>
        <v>241</v>
      </c>
      <c r="E16" s="12">
        <f>IF(ISERROR(MATCH($B16,'Ar207'!$A$2:$A$54,0))," ",LOOKUP($B16,'Ar207'!$A$2:$D$54))</f>
        <v>34</v>
      </c>
      <c r="F16" s="13" t="str">
        <f>IF(ISERROR(MATCH($B16,'Ae207'!$A$2:$A$54,0))," ",LOOKUP($B16,'Ae207'!$A$2:$B$54))</f>
        <v xml:space="preserve"> </v>
      </c>
      <c r="G16" s="13" t="str">
        <f>IF(ISERROR(MATCH(B16,'Ae207'!$A$2:$A$46,0))," ",LOOKUP($B16,'Ae207'!$A$2:$C$46))</f>
        <v xml:space="preserve"> </v>
      </c>
      <c r="H16" s="13" t="str">
        <f>IF(ISERROR(MATCH($B16,'Ae207'!$A$2:$A$46,0))," ",LOOKUP($B16,'Ae207'!$A$2:$D$46))</f>
        <v xml:space="preserve"> </v>
      </c>
      <c r="I16" s="12">
        <f>IF(ISERROR(MATCH($B16,'Ar581'!$A$2:$A$56,0))," ",_xlfn.XLOOKUP($B16,'Ar581'!$A$2:$A$56,'Ar581'!$B$2:$B$56,"NA",0))</f>
        <v>87425</v>
      </c>
      <c r="J16" s="19">
        <f>IF(ISERROR(MATCH($B16,'Ar581'!$A$2:$A$56,0))," ",_xlfn.XLOOKUP($B16,'Ar581'!$A$2:$A$56,'Ar581'!$C$2:$C$56,"NA",0))</f>
        <v>4132932</v>
      </c>
      <c r="K16" s="13">
        <f>IF(ISERROR(MATCH($B16,'Ar5130'!$A$2:$A$55,0))," ",LOOKUP($B16,'Ar5130'!$A$2:$B$55))</f>
        <v>3266</v>
      </c>
      <c r="L16" s="13">
        <f>IF(ISERROR(MATCH($B16,'Ar5130'!$A$2:$A$55,0))," ",LOOKUP($B16,'Ar5130'!$A$2:$C$55))</f>
        <v>367</v>
      </c>
      <c r="M16" s="13">
        <f>IF(ISERROR(MATCH($B16,'Ar5130'!$A$2:$A$55,0))," ",LOOKUP($B16,'Ar5130'!$A$2:$D$55))</f>
        <v>10</v>
      </c>
      <c r="N16" s="13">
        <f>IF(ISERROR(MATCH($B16,'Ar5130'!$A$2:$A$55,0))," ",LOOKUP($B16,'Ar5130'!$A$2:$E$55))</f>
        <v>0</v>
      </c>
      <c r="O16" s="13">
        <f>IF(ISERROR(MATCH($B16,'Ar5130'!$A$2:$A$55,0))," ",LOOKUP($B16,'Ar5130'!$A$2:$F$55))</f>
        <v>5</v>
      </c>
      <c r="P16" s="13">
        <f>IF(ISERROR(MATCH($B16,'Ar5130'!$A$2:$A$55,0))," ",LOOKUP($B16,'Ar5130'!$A$2:$G$55))</f>
        <v>0</v>
      </c>
      <c r="Q16" s="12" t="str">
        <f>IF(ISERROR(MATCH($B16,'Ae5130'!$A$2:$A$47,0))," ",LOOKUP($B16,'Ae5130'!$A$2:$B$47))</f>
        <v xml:space="preserve"> </v>
      </c>
      <c r="R16" s="12" t="str">
        <f>IF(ISERROR(MATCH($B16,'Ae5130'!$A$2:$A$47,0))," ",LOOKUP($B16,'Ae5130'!$A$2:$C$47))</f>
        <v xml:space="preserve"> </v>
      </c>
      <c r="S16" s="12" t="str">
        <f>IF(ISERROR(MATCH($B16,'Ae5130'!$A$2:$A$47,0))," ",LOOKUP($B16,'Ae5130'!$A$2:$D$47))</f>
        <v xml:space="preserve"> </v>
      </c>
      <c r="T16" s="12" t="str">
        <f>IF(ISERROR(MATCH($B16,'Ae5130'!$A$2:$A$47,0))," ",LOOKUP($B16,'Ae5130'!$A$2:$E$47))</f>
        <v xml:space="preserve"> </v>
      </c>
      <c r="U16" s="12" t="str">
        <f>IF(ISERROR(MATCH($B16,'Ae5130'!$A$2:$A$47,0))," ",LOOKUP($B16,'Ae5130'!$A$2:$F$47))</f>
        <v xml:space="preserve"> </v>
      </c>
      <c r="V16" s="12" t="str">
        <f>IF(ISERROR(MATCH($B16,'Ae5130'!$A$2:$A$47,0))," ",LOOKUP($B16,'Ae5130'!$A$2:$G$47))</f>
        <v xml:space="preserve"> </v>
      </c>
      <c r="W16" s="13" t="str">
        <f>IF(ISERROR(MATCH($B16,'Ae5159'!$A$2:$A$54,0))," ",LOOKUP($B16,'Ae5159'!$A$2:$B$54))</f>
        <v xml:space="preserve"> </v>
      </c>
      <c r="X16" s="13" t="str">
        <f>IF(ISERROR(MATCH($B16,'Ae5159'!$A$2:$A$54,0))," ",LOOKUP($B16,'Ae5159'!$A$2:$C$54))</f>
        <v xml:space="preserve"> </v>
      </c>
      <c r="Y16" s="13" t="str">
        <f>IF(ISERROR(MATCH($B16,'Ae5159'!$A$2:$A$54,0))," ",LOOKUP($B16,'Ae5159'!$A$2:$D$54))</f>
        <v xml:space="preserve"> </v>
      </c>
      <c r="Z16" s="13" t="str">
        <f>IF(ISERROR(MATCH($B16,'Ae5159'!$A$2:$A$54,0))," ",LOOKUP($B16,'Ae5159'!$A$2:$E$54))</f>
        <v xml:space="preserve"> </v>
      </c>
      <c r="AA16" s="13" t="str">
        <f>IF(ISERROR(MATCH($B16,'Ae5159'!$A$2:$A$54,0))," ",LOOKUP($B16,'Ae5159'!$A$2:$F$54))</f>
        <v xml:space="preserve"> </v>
      </c>
      <c r="AB16" s="13" t="str">
        <f>IF(ISERROR(MATCH($B16,'Ae5159'!$A$2:$A$54,0))," ",LOOKUP($B16,'Ae5159'!$A$2:$G$54))</f>
        <v xml:space="preserve"> </v>
      </c>
      <c r="AC16" s="13" t="str">
        <f>IF(ISERROR(MATCH($B16,'Ae5159'!$A$2:$A$54,0))," ",LOOKUP($B16,'Ae5159'!$A$2:$H$54))</f>
        <v xml:space="preserve"> </v>
      </c>
      <c r="AD16" s="13" t="str">
        <f>IF(ISERROR(MATCH($B16,'Ae5159'!$A$2:$A$54,0))," ",LOOKUP($B16,'Ae5159'!$A$2:$I$54))</f>
        <v xml:space="preserve"> </v>
      </c>
      <c r="AE16" s="13" t="str">
        <f>IF(ISERROR(MATCH($B16,'Ae5159'!$A$2:$A$54,0))," ",LOOKUP($B16,'Ae5159'!$A$2:$J$54))</f>
        <v xml:space="preserve"> </v>
      </c>
      <c r="AF16" s="13" t="str">
        <f>IF(ISERROR(MATCH($B16,'Ae5159'!$A$2:$A$54,0))," ",LOOKUP($B16,'Ae5159'!$A$2:$K$54))</f>
        <v xml:space="preserve"> </v>
      </c>
      <c r="AG16" s="13" t="str">
        <f>IF(ISERROR(MATCH($B16,'Ae5159'!$A$2:$A$54,0))," ",LOOKUP($B16,'Ae5159'!$A$2:$L$54))</f>
        <v xml:space="preserve"> </v>
      </c>
      <c r="AH16" s="13" t="str">
        <f>IF(ISERROR(MATCH($B16,'Ae5159'!$A$2:$A$54,0))," ",LOOKUP($B16,'Ae5159'!$A$2:$M$54))</f>
        <v xml:space="preserve"> </v>
      </c>
      <c r="AI16" s="13" t="str">
        <f>IF(ISERROR(MATCH($B16,'Ae5159'!$A$2:$A$54,0))," ",LOOKUP($B16,'Ae5159'!$A$2:$N$54))</f>
        <v xml:space="preserve"> </v>
      </c>
      <c r="AJ16" s="13" t="str">
        <f>IF(ISERROR(MATCH($B16,'Ae5159'!$A$2:$A$54,0))," ",LOOKUP($B16,'Ae5159'!$A$2:$O$54))</f>
        <v xml:space="preserve"> </v>
      </c>
      <c r="AK16" s="13" t="str">
        <f>IF(ISERROR(MATCH($B16,'Ae5159'!$A$2:$A$54,0))," ",LOOKUP($B16,'Ae5159'!$A$2:$P$54))</f>
        <v xml:space="preserve"> </v>
      </c>
      <c r="AL16" s="13" t="str">
        <f>IF(ISERROR(MATCH($B16,'Ae5159'!$A$2:$A$54,0))," ",LOOKUP($B16,'Ae5159'!$A$2:$Q$54))</f>
        <v xml:space="preserve"> </v>
      </c>
      <c r="AM16" s="13" t="str">
        <f>IF(ISERROR(MATCH($B16,'Ae5159'!$A$2:$A$54,0))," ",LOOKUP($B16,'Ae5159'!$A$2:$R$54))</f>
        <v xml:space="preserve"> </v>
      </c>
      <c r="AN16" s="13" t="str">
        <f>IF(ISERROR(MATCH($B16,'Ae5159'!$A$2:$A$54,0))," ",LOOKUP($B16,'Ae5159'!$A$2:$S$54))</f>
        <v xml:space="preserve"> </v>
      </c>
      <c r="AO16" s="12">
        <f>IF(ISERROR(MATCH($B16,'Ar5159'!$A$2:$A$54,0))," ",LOOKUP($B16,'Ar5159'!$A$2:$B$54))</f>
        <v>42367</v>
      </c>
      <c r="AP16" s="12">
        <f>IF(ISERROR(MATCH($B16,'Ar5159'!$A$2:$A$54,0))," ",LOOKUP($B16,'Ar5159'!$A$2:$C$54))</f>
        <v>8844</v>
      </c>
      <c r="AQ16" s="12">
        <f>IF(ISERROR(MATCH($B16,'Ar5159'!$A$2:$A$54,0))," ",LOOKUP($B16,'Ar5159'!$A$2:$D$54))</f>
        <v>0</v>
      </c>
      <c r="AR16" s="12">
        <f>IF(ISERROR(MATCH($B16,'Ar5159'!$A$2:$A$54,0))," ",LOOKUP($B16,'Ar5159'!$A$2:$E$54))</f>
        <v>1895</v>
      </c>
      <c r="AS16" s="12">
        <f>IF(ISERROR(MATCH($B16,'Ar5159'!$A$2:$A$54,0))," ",LOOKUP($B16,'Ar5159'!$A$2:$F$54))</f>
        <v>270</v>
      </c>
      <c r="AT16" s="12">
        <f>IF(ISERROR(MATCH($B16,'Ar5159'!$A$2:$A$54,0))," ",LOOKUP($B16,'Ar5159'!$A$2:$G$54))</f>
        <v>103</v>
      </c>
      <c r="AU16" s="12">
        <f>IF(ISERROR(MATCH($B16,'Ar5159'!$A$2:$A$54,0))," ",LOOKUP($B16,'Ar5159'!$A$2:$H$54))</f>
        <v>0</v>
      </c>
      <c r="AV16" s="12">
        <f>IF(ISERROR(MATCH($B16,'Ar5159'!$A$2:$A$54,0))," ",LOOKUP($B16,'Ar5159'!$A$2:$I$54))</f>
        <v>69</v>
      </c>
      <c r="AW16" s="12">
        <f>IF(ISERROR(MATCH($B16,'Ar5159'!$A$2:$A$54,0))," ",LOOKUP($B16,'Ar5159'!$A$2:$J$54))</f>
        <v>34</v>
      </c>
      <c r="AX16" s="12">
        <f>IF(ISERROR(MATCH($B16,'Ar5159'!$A$2:$A$54,0))," ",LOOKUP($B16,'Ar5159'!$A$2:$K$54))</f>
        <v>8</v>
      </c>
      <c r="AY16" s="12">
        <f>IF(ISERROR(MATCH($B16,'Ar5159'!$A$2:$A$54,0))," ",LOOKUP($B16,'Ar5159'!$A$2:$L$54))</f>
        <v>0</v>
      </c>
      <c r="AZ16" s="12">
        <f>IF(ISERROR(MATCH($B16,'Ar5159'!$A$2:$A$54,0))," ",LOOKUP($B16,'Ar5159'!$A$2:$M$54))</f>
        <v>0</v>
      </c>
      <c r="BA16" s="12">
        <f>IF(ISERROR(MATCH($B16,'Ar5159'!$A$2:$A$54,0))," ",LOOKUP($B16,'Ar5159'!$A$2:$N$54))</f>
        <v>329942</v>
      </c>
      <c r="BB16" s="12">
        <f>IF(ISERROR(MATCH($B16,'Ar5159'!$A$2:$A$54,0))," ",LOOKUP($B16,'Ar5159'!$A$2:$O$54))</f>
        <v>14191</v>
      </c>
      <c r="BC16" s="12">
        <f>IF(ISERROR(MATCH($B16,'Ar5159'!$A$2:$A$54,0))," ",LOOKUP($B16,'Ar5159'!$A$2:$P$54))</f>
        <v>3474</v>
      </c>
      <c r="BD16" s="12">
        <f>IF(ISERROR(MATCH($B16,'Ar5159'!$A$2:$A$54,0))," ",LOOKUP($B16,'Ar5159'!$A$2:$Q$54))</f>
        <v>620</v>
      </c>
      <c r="BE16" s="12">
        <f>IF(ISERROR(MATCH($B16,'Ar5159'!$A$2:$A$54,0))," ",LOOKUP($B16,'Ar5159'!$A$2:$R$54))</f>
        <v>347</v>
      </c>
      <c r="BF16" s="12">
        <f>IF(ISERROR(MATCH($B16,'Ar5159'!$A$2:$A$54,0))," ",LOOKUP($B16,'Ar5159'!$A$2:$S$54))</f>
        <v>5</v>
      </c>
      <c r="BG16" s="13" t="str">
        <f>IF(ISERROR(MATCH($B16,'Aw5159'!$A$1:$A$49,0))," ",LOOKUP($B16,'Aw5159'!$A$1:$B$49))</f>
        <v xml:space="preserve"> </v>
      </c>
      <c r="BH16" s="13" t="str">
        <f>IF(ISERROR(MATCH($B16,'Aw5159'!$A$1:$A$49,0))," ",LOOKUP($B16,'Aw5159'!$A$1:$C$49))</f>
        <v xml:space="preserve"> </v>
      </c>
      <c r="BI16" s="13" t="str">
        <f>IF(ISERROR(MATCH($B16,'Aw5159'!$A$1:$A$49,0))," ",LOOKUP($B16,'Aw5159'!$A$1:$D$49))</f>
        <v xml:space="preserve"> </v>
      </c>
      <c r="BJ16" s="12" t="str">
        <f>IF(ISERROR(MATCH($B16,Abui3!$A$2:$A$47,0))," ",LOOKUP($B16,Abui3!$A$2:$B$47))</f>
        <v xml:space="preserve"> </v>
      </c>
      <c r="BK16" s="12" t="str">
        <f>IF(ISERROR(MATCH($B16,Abui3!$A$2:$A$47,0))," ",LOOKUP($B16,Abui3!$A$2:$C$47))</f>
        <v xml:space="preserve"> </v>
      </c>
      <c r="BL16" s="12" t="str">
        <f>IF(ISERROR(MATCH($B16,Abui3!$A$2:$A$47,0))," ",LOOKUP($B16,Abui3!$A$2:$D$47))</f>
        <v xml:space="preserve"> </v>
      </c>
      <c r="BM16" s="12" t="str">
        <f>IF(ISERROR(MATCH($B16,Abui3!$A$2:$A$47,0))," ",LOOKUP($B16,Abui3!$A$2:$E$47))</f>
        <v xml:space="preserve"> </v>
      </c>
    </row>
    <row r="17" spans="1:65" x14ac:dyDescent="0.2">
      <c r="A17" s="2" t="s">
        <v>13</v>
      </c>
      <c r="B17" s="3" t="s">
        <v>66</v>
      </c>
      <c r="C17" s="12">
        <f>IF(ISERROR(MATCH($B17,'Ar207'!$A$2:$A$54,0))," ",LOOKUP($B17,'Ar207'!$A$2:$B$54))</f>
        <v>246056</v>
      </c>
      <c r="D17" s="12">
        <f>IF(ISERROR(MATCH($B17,'Ar207'!$A$2:$A$54,0))," ",LOOKUP($B17,'Ar207'!$A$2:$C$54))</f>
        <v>912</v>
      </c>
      <c r="E17" s="12">
        <f>IF(ISERROR(MATCH($B17,'Ar207'!$A$2:$A$54,0))," ",LOOKUP($B17,'Ar207'!$A$2:$D$54))</f>
        <v>224</v>
      </c>
      <c r="F17" s="13">
        <f>IF(ISERROR(MATCH($B17,'Ae207'!$A$2:$A$54,0))," ",LOOKUP($B17,'Ae207'!$A$2:$B$54))</f>
        <v>1029</v>
      </c>
      <c r="G17" s="13">
        <f>IF(ISERROR(MATCH(B17,'Ae207'!$A$2:$A$46,0))," ",LOOKUP($B17,'Ae207'!$A$2:$C$46))</f>
        <v>3</v>
      </c>
      <c r="H17" s="13">
        <f>IF(ISERROR(MATCH($B17,'Ae207'!$A$2:$A$46,0))," ",LOOKUP($B17,'Ae207'!$A$2:$D$46))</f>
        <v>0</v>
      </c>
      <c r="I17" s="12">
        <f>IF(ISERROR(MATCH($B17,'Ar581'!$A$2:$A$56,0))," ",_xlfn.XLOOKUP($B17,'Ar581'!$A$2:$A$56,'Ar581'!$B$2:$B$56,"NA",0))</f>
        <v>343456</v>
      </c>
      <c r="J17" s="19">
        <f>IF(ISERROR(MATCH($B17,'Ar581'!$A$2:$A$56,0))," ",_xlfn.XLOOKUP($B17,'Ar581'!$A$2:$A$56,'Ar581'!$C$2:$C$56,"NA",0))</f>
        <v>27450887</v>
      </c>
      <c r="K17" s="13">
        <f>IF(ISERROR(MATCH($B17,'Ar5130'!$A$2:$A$55,0))," ",LOOKUP($B17,'Ar5130'!$A$2:$B$55))</f>
        <v>50434</v>
      </c>
      <c r="L17" s="13">
        <f>IF(ISERROR(MATCH($B17,'Ar5130'!$A$2:$A$55,0))," ",LOOKUP($B17,'Ar5130'!$A$2:$C$55))</f>
        <v>9242</v>
      </c>
      <c r="M17" s="13">
        <f>IF(ISERROR(MATCH($B17,'Ar5130'!$A$2:$A$55,0))," ",LOOKUP($B17,'Ar5130'!$A$2:$D$55))</f>
        <v>270</v>
      </c>
      <c r="N17" s="13">
        <f>IF(ISERROR(MATCH($B17,'Ar5130'!$A$2:$A$55,0))," ",LOOKUP($B17,'Ar5130'!$A$2:$E$55))</f>
        <v>40</v>
      </c>
      <c r="O17" s="13">
        <f>IF(ISERROR(MATCH($B17,'Ar5130'!$A$2:$A$55,0))," ",LOOKUP($B17,'Ar5130'!$A$2:$F$55))</f>
        <v>45</v>
      </c>
      <c r="P17" s="13">
        <f>IF(ISERROR(MATCH($B17,'Ar5130'!$A$2:$A$55,0))," ",LOOKUP($B17,'Ar5130'!$A$2:$G$55))</f>
        <v>3</v>
      </c>
      <c r="Q17" s="12">
        <f>IF(ISERROR(MATCH($B17,'Ae5130'!$A$2:$A$47,0))," ",LOOKUP($B17,'Ae5130'!$A$2:$B$47))</f>
        <v>32</v>
      </c>
      <c r="R17" s="12">
        <f>IF(ISERROR(MATCH($B17,'Ae5130'!$A$2:$A$47,0))," ",LOOKUP($B17,'Ae5130'!$A$2:$C$47))</f>
        <v>14</v>
      </c>
      <c r="S17" s="12">
        <f>IF(ISERROR(MATCH($B17,'Ae5130'!$A$2:$A$47,0))," ",LOOKUP($B17,'Ae5130'!$A$2:$D$47))</f>
        <v>0</v>
      </c>
      <c r="T17" s="12">
        <f>IF(ISERROR(MATCH($B17,'Ae5130'!$A$2:$A$47,0))," ",LOOKUP($B17,'Ae5130'!$A$2:$E$47))</f>
        <v>0</v>
      </c>
      <c r="U17" s="12">
        <f>IF(ISERROR(MATCH($B17,'Ae5130'!$A$2:$A$47,0))," ",LOOKUP($B17,'Ae5130'!$A$2:$F$47))</f>
        <v>0</v>
      </c>
      <c r="V17" s="12">
        <f>IF(ISERROR(MATCH($B17,'Ae5130'!$A$2:$A$47,0))," ",LOOKUP($B17,'Ae5130'!$A$2:$G$47))</f>
        <v>0</v>
      </c>
      <c r="W17" s="13">
        <f>IF(ISERROR(MATCH($B17,'Ae5159'!$A$2:$A$54,0))," ",LOOKUP($B17,'Ae5159'!$A$2:$B$54))</f>
        <v>2</v>
      </c>
      <c r="X17" s="13">
        <f>IF(ISERROR(MATCH($B17,'Ae5159'!$A$2:$A$54,0))," ",LOOKUP($B17,'Ae5159'!$A$2:$C$54))</f>
        <v>0</v>
      </c>
      <c r="Y17" s="13">
        <f>IF(ISERROR(MATCH($B17,'Ae5159'!$A$2:$A$54,0))," ",LOOKUP($B17,'Ae5159'!$A$2:$D$54))</f>
        <v>0</v>
      </c>
      <c r="Z17" s="13">
        <f>IF(ISERROR(MATCH($B17,'Ae5159'!$A$2:$A$54,0))," ",LOOKUP($B17,'Ae5159'!$A$2:$E$54))</f>
        <v>0</v>
      </c>
      <c r="AA17" s="13">
        <f>IF(ISERROR(MATCH($B17,'Ae5159'!$A$2:$A$54,0))," ",LOOKUP($B17,'Ae5159'!$A$2:$F$54))</f>
        <v>0</v>
      </c>
      <c r="AB17" s="13">
        <f>IF(ISERROR(MATCH($B17,'Ae5159'!$A$2:$A$54,0))," ",LOOKUP($B17,'Ae5159'!$A$2:$G$54))</f>
        <v>0</v>
      </c>
      <c r="AC17" s="13">
        <f>IF(ISERROR(MATCH($B17,'Ae5159'!$A$2:$A$54,0))," ",LOOKUP($B17,'Ae5159'!$A$2:$H$54))</f>
        <v>0</v>
      </c>
      <c r="AD17" s="13">
        <f>IF(ISERROR(MATCH($B17,'Ae5159'!$A$2:$A$54,0))," ",LOOKUP($B17,'Ae5159'!$A$2:$I$54))</f>
        <v>0</v>
      </c>
      <c r="AE17" s="13">
        <f>IF(ISERROR(MATCH($B17,'Ae5159'!$A$2:$A$54,0))," ",LOOKUP($B17,'Ae5159'!$A$2:$J$54))</f>
        <v>0</v>
      </c>
      <c r="AF17" s="13">
        <f>IF(ISERROR(MATCH($B17,'Ae5159'!$A$2:$A$54,0))," ",LOOKUP($B17,'Ae5159'!$A$2:$K$54))</f>
        <v>0</v>
      </c>
      <c r="AG17" s="13">
        <f>IF(ISERROR(MATCH($B17,'Ae5159'!$A$2:$A$54,0))," ",LOOKUP($B17,'Ae5159'!$A$2:$L$54))</f>
        <v>0</v>
      </c>
      <c r="AH17" s="13">
        <f>IF(ISERROR(MATCH($B17,'Ae5159'!$A$2:$A$54,0))," ",LOOKUP($B17,'Ae5159'!$A$2:$M$54))</f>
        <v>0</v>
      </c>
      <c r="AI17" s="13">
        <f>IF(ISERROR(MATCH($B17,'Ae5159'!$A$2:$A$54,0))," ",LOOKUP($B17,'Ae5159'!$A$2:$N$54))</f>
        <v>0</v>
      </c>
      <c r="AJ17" s="13">
        <f>IF(ISERROR(MATCH($B17,'Ae5159'!$A$2:$A$54,0))," ",LOOKUP($B17,'Ae5159'!$A$2:$O$54))</f>
        <v>0</v>
      </c>
      <c r="AK17" s="13">
        <f>IF(ISERROR(MATCH($B17,'Ae5159'!$A$2:$A$54,0))," ",LOOKUP($B17,'Ae5159'!$A$2:$P$54))</f>
        <v>0</v>
      </c>
      <c r="AL17" s="13">
        <f>IF(ISERROR(MATCH($B17,'Ae5159'!$A$2:$A$54,0))," ",LOOKUP($B17,'Ae5159'!$A$2:$Q$54))</f>
        <v>0</v>
      </c>
      <c r="AM17" s="13">
        <f>IF(ISERROR(MATCH($B17,'Ae5159'!$A$2:$A$54,0))," ",LOOKUP($B17,'Ae5159'!$A$2:$R$54))</f>
        <v>0</v>
      </c>
      <c r="AN17" s="13">
        <f>IF(ISERROR(MATCH($B17,'Ae5159'!$A$2:$A$54,0))," ",LOOKUP($B17,'Ae5159'!$A$2:$S$54))</f>
        <v>0</v>
      </c>
      <c r="AO17" s="12">
        <f>IF(ISERROR(MATCH($B17,'Ar5159'!$A$2:$A$54,0))," ",LOOKUP($B17,'Ar5159'!$A$2:$B$54))</f>
        <v>384569</v>
      </c>
      <c r="AP17" s="12">
        <f>IF(ISERROR(MATCH($B17,'Ar5159'!$A$2:$A$54,0))," ",LOOKUP($B17,'Ar5159'!$A$2:$C$54))</f>
        <v>167361</v>
      </c>
      <c r="AQ17" s="12">
        <f>IF(ISERROR(MATCH($B17,'Ar5159'!$A$2:$A$54,0))," ",LOOKUP($B17,'Ar5159'!$A$2:$D$54))</f>
        <v>0</v>
      </c>
      <c r="AR17" s="12">
        <f>IF(ISERROR(MATCH($B17,'Ar5159'!$A$2:$A$54,0))," ",LOOKUP($B17,'Ar5159'!$A$2:$E$54))</f>
        <v>10043</v>
      </c>
      <c r="AS17" s="12">
        <f>IF(ISERROR(MATCH($B17,'Ar5159'!$A$2:$A$54,0))," ",LOOKUP($B17,'Ar5159'!$A$2:$F$54))</f>
        <v>801</v>
      </c>
      <c r="AT17" s="12">
        <f>IF(ISERROR(MATCH($B17,'Ar5159'!$A$2:$A$54,0))," ",LOOKUP($B17,'Ar5159'!$A$2:$G$54))</f>
        <v>144</v>
      </c>
      <c r="AU17" s="12">
        <f>IF(ISERROR(MATCH($B17,'Ar5159'!$A$2:$A$54,0))," ",LOOKUP($B17,'Ar5159'!$A$2:$H$54))</f>
        <v>0</v>
      </c>
      <c r="AV17" s="12">
        <f>IF(ISERROR(MATCH($B17,'Ar5159'!$A$2:$A$54,0))," ",LOOKUP($B17,'Ar5159'!$A$2:$I$54))</f>
        <v>19</v>
      </c>
      <c r="AW17" s="12">
        <f>IF(ISERROR(MATCH($B17,'Ar5159'!$A$2:$A$54,0))," ",LOOKUP($B17,'Ar5159'!$A$2:$J$54))</f>
        <v>288</v>
      </c>
      <c r="AX17" s="12">
        <f>IF(ISERROR(MATCH($B17,'Ar5159'!$A$2:$A$54,0))," ",LOOKUP($B17,'Ar5159'!$A$2:$K$54))</f>
        <v>40</v>
      </c>
      <c r="AY17" s="12">
        <f>IF(ISERROR(MATCH($B17,'Ar5159'!$A$2:$A$54,0))," ",LOOKUP($B17,'Ar5159'!$A$2:$L$54))</f>
        <v>0</v>
      </c>
      <c r="AZ17" s="12">
        <f>IF(ISERROR(MATCH($B17,'Ar5159'!$A$2:$A$54,0))," ",LOOKUP($B17,'Ar5159'!$A$2:$M$54))</f>
        <v>2</v>
      </c>
      <c r="BA17" s="12">
        <f>IF(ISERROR(MATCH($B17,'Ar5159'!$A$2:$A$54,0))," ",LOOKUP($B17,'Ar5159'!$A$2:$N$54))</f>
        <v>5308291</v>
      </c>
      <c r="BB17" s="12">
        <f>IF(ISERROR(MATCH($B17,'Ar5159'!$A$2:$A$54,0))," ",LOOKUP($B17,'Ar5159'!$A$2:$O$54))</f>
        <v>102173</v>
      </c>
      <c r="BC17" s="12">
        <f>IF(ISERROR(MATCH($B17,'Ar5159'!$A$2:$A$54,0))," ",LOOKUP($B17,'Ar5159'!$A$2:$P$54))</f>
        <v>15599</v>
      </c>
      <c r="BD17" s="12">
        <f>IF(ISERROR(MATCH($B17,'Ar5159'!$A$2:$A$54,0))," ",LOOKUP($B17,'Ar5159'!$A$2:$Q$54))</f>
        <v>322</v>
      </c>
      <c r="BE17" s="12">
        <f>IF(ISERROR(MATCH($B17,'Ar5159'!$A$2:$A$54,0))," ",LOOKUP($B17,'Ar5159'!$A$2:$R$54))</f>
        <v>5489</v>
      </c>
      <c r="BF17" s="12">
        <f>IF(ISERROR(MATCH($B17,'Ar5159'!$A$2:$A$54,0))," ",LOOKUP($B17,'Ar5159'!$A$2:$S$54))</f>
        <v>47</v>
      </c>
      <c r="BG17" s="13" t="str">
        <f>IF(ISERROR(MATCH($B17,'Aw5159'!$A$1:$A$49,0))," ",LOOKUP($B17,'Aw5159'!$A$1:$B$49))</f>
        <v xml:space="preserve"> </v>
      </c>
      <c r="BH17" s="13" t="str">
        <f>IF(ISERROR(MATCH($B17,'Aw5159'!$A$1:$A$49,0))," ",LOOKUP($B17,'Aw5159'!$A$1:$C$49))</f>
        <v xml:space="preserve"> </v>
      </c>
      <c r="BI17" s="13" t="str">
        <f>IF(ISERROR(MATCH($B17,'Aw5159'!$A$1:$A$49,0))," ",LOOKUP($B17,'Aw5159'!$A$1:$D$49))</f>
        <v xml:space="preserve"> </v>
      </c>
      <c r="BJ17" s="12" t="str">
        <f>IF(ISERROR(MATCH($B17,Abui3!$A$2:$A$47,0))," ",LOOKUP($B17,Abui3!$A$2:$B$47))</f>
        <v xml:space="preserve"> </v>
      </c>
      <c r="BK17" s="12" t="str">
        <f>IF(ISERROR(MATCH($B17,Abui3!$A$2:$A$47,0))," ",LOOKUP($B17,Abui3!$A$2:$C$47))</f>
        <v xml:space="preserve"> </v>
      </c>
      <c r="BL17" s="12" t="str">
        <f>IF(ISERROR(MATCH($B17,Abui3!$A$2:$A$47,0))," ",LOOKUP($B17,Abui3!$A$2:$D$47))</f>
        <v xml:space="preserve"> </v>
      </c>
      <c r="BM17" s="12" t="str">
        <f>IF(ISERROR(MATCH($B17,Abui3!$A$2:$A$47,0))," ",LOOKUP($B17,Abui3!$A$2:$E$47))</f>
        <v xml:space="preserve"> </v>
      </c>
    </row>
    <row r="18" spans="1:65" x14ac:dyDescent="0.2">
      <c r="A18" s="2" t="s">
        <v>14</v>
      </c>
      <c r="B18" s="3" t="s">
        <v>67</v>
      </c>
      <c r="C18" s="12">
        <f>IF(ISERROR(MATCH($B18,'Ar207'!$A$2:$A$54,0))," ",LOOKUP($B18,'Ar207'!$A$2:$B$54))</f>
        <v>175055</v>
      </c>
      <c r="D18" s="12">
        <f>IF(ISERROR(MATCH($B18,'Ar207'!$A$2:$A$54,0))," ",LOOKUP($B18,'Ar207'!$A$2:$C$54))</f>
        <v>295</v>
      </c>
      <c r="E18" s="12">
        <f>IF(ISERROR(MATCH($B18,'Ar207'!$A$2:$A$54,0))," ",LOOKUP($B18,'Ar207'!$A$2:$D$54))</f>
        <v>184</v>
      </c>
      <c r="F18" s="13">
        <f>IF(ISERROR(MATCH($B18,'Ae207'!$A$2:$A$54,0))," ",LOOKUP($B18,'Ae207'!$A$2:$B$54))</f>
        <v>4</v>
      </c>
      <c r="G18" s="13">
        <f>IF(ISERROR(MATCH(B18,'Ae207'!$A$2:$A$46,0))," ",LOOKUP($B18,'Ae207'!$A$2:$C$46))</f>
        <v>0</v>
      </c>
      <c r="H18" s="13">
        <f>IF(ISERROR(MATCH($B18,'Ae207'!$A$2:$A$46,0))," ",LOOKUP($B18,'Ae207'!$A$2:$D$46))</f>
        <v>0</v>
      </c>
      <c r="I18" s="12">
        <f>IF(ISERROR(MATCH($B18,'Ar581'!$A$2:$A$56,0))," ",_xlfn.XLOOKUP($B18,'Ar581'!$A$2:$A$56,'Ar581'!$B$2:$B$56,"NA",0))</f>
        <v>153232</v>
      </c>
      <c r="J18" s="19">
        <f>IF(ISERROR(MATCH($B18,'Ar581'!$A$2:$A$56,0))," ",_xlfn.XLOOKUP($B18,'Ar581'!$A$2:$A$56,'Ar581'!$C$2:$C$56,"NA",0))</f>
        <v>15344433</v>
      </c>
      <c r="K18" s="13">
        <f>IF(ISERROR(MATCH($B18,'Ar5130'!$A$2:$A$55,0))," ",LOOKUP($B18,'Ar5130'!$A$2:$B$55))</f>
        <v>17177</v>
      </c>
      <c r="L18" s="13">
        <f>IF(ISERROR(MATCH($B18,'Ar5130'!$A$2:$A$55,0))," ",LOOKUP($B18,'Ar5130'!$A$2:$C$55))</f>
        <v>2422</v>
      </c>
      <c r="M18" s="13">
        <f>IF(ISERROR(MATCH($B18,'Ar5130'!$A$2:$A$55,0))," ",LOOKUP($B18,'Ar5130'!$A$2:$D$55))</f>
        <v>36</v>
      </c>
      <c r="N18" s="13">
        <f>IF(ISERROR(MATCH($B18,'Ar5130'!$A$2:$A$55,0))," ",LOOKUP($B18,'Ar5130'!$A$2:$E$55))</f>
        <v>7</v>
      </c>
      <c r="O18" s="13">
        <f>IF(ISERROR(MATCH($B18,'Ar5130'!$A$2:$A$55,0))," ",LOOKUP($B18,'Ar5130'!$A$2:$F$55))</f>
        <v>6</v>
      </c>
      <c r="P18" s="13">
        <f>IF(ISERROR(MATCH($B18,'Ar5130'!$A$2:$A$55,0))," ",LOOKUP($B18,'Ar5130'!$A$2:$G$55))</f>
        <v>0</v>
      </c>
      <c r="Q18" s="12">
        <f>IF(ISERROR(MATCH($B18,'Ae5130'!$A$2:$A$47,0))," ",LOOKUP($B18,'Ae5130'!$A$2:$B$47))</f>
        <v>4</v>
      </c>
      <c r="R18" s="12">
        <f>IF(ISERROR(MATCH($B18,'Ae5130'!$A$2:$A$47,0))," ",LOOKUP($B18,'Ae5130'!$A$2:$C$47))</f>
        <v>0</v>
      </c>
      <c r="S18" s="12">
        <f>IF(ISERROR(MATCH($B18,'Ae5130'!$A$2:$A$47,0))," ",LOOKUP($B18,'Ae5130'!$A$2:$D$47))</f>
        <v>0</v>
      </c>
      <c r="T18" s="12">
        <f>IF(ISERROR(MATCH($B18,'Ae5130'!$A$2:$A$47,0))," ",LOOKUP($B18,'Ae5130'!$A$2:$E$47))</f>
        <v>0</v>
      </c>
      <c r="U18" s="12">
        <f>IF(ISERROR(MATCH($B18,'Ae5130'!$A$2:$A$47,0))," ",LOOKUP($B18,'Ae5130'!$A$2:$F$47))</f>
        <v>0</v>
      </c>
      <c r="V18" s="12">
        <f>IF(ISERROR(MATCH($B18,'Ae5130'!$A$2:$A$47,0))," ",LOOKUP($B18,'Ae5130'!$A$2:$G$47))</f>
        <v>0</v>
      </c>
      <c r="W18" s="13">
        <f>IF(ISERROR(MATCH($B18,'Ae5159'!$A$2:$A$54,0))," ",LOOKUP($B18,'Ae5159'!$A$2:$B$54))</f>
        <v>0</v>
      </c>
      <c r="X18" s="13">
        <f>IF(ISERROR(MATCH($B18,'Ae5159'!$A$2:$A$54,0))," ",LOOKUP($B18,'Ae5159'!$A$2:$C$54))</f>
        <v>0</v>
      </c>
      <c r="Y18" s="13">
        <f>IF(ISERROR(MATCH($B18,'Ae5159'!$A$2:$A$54,0))," ",LOOKUP($B18,'Ae5159'!$A$2:$D$54))</f>
        <v>0</v>
      </c>
      <c r="Z18" s="13">
        <f>IF(ISERROR(MATCH($B18,'Ae5159'!$A$2:$A$54,0))," ",LOOKUP($B18,'Ae5159'!$A$2:$E$54))</f>
        <v>0</v>
      </c>
      <c r="AA18" s="13">
        <f>IF(ISERROR(MATCH($B18,'Ae5159'!$A$2:$A$54,0))," ",LOOKUP($B18,'Ae5159'!$A$2:$F$54))</f>
        <v>0</v>
      </c>
      <c r="AB18" s="13">
        <f>IF(ISERROR(MATCH($B18,'Ae5159'!$A$2:$A$54,0))," ",LOOKUP($B18,'Ae5159'!$A$2:$G$54))</f>
        <v>0</v>
      </c>
      <c r="AC18" s="13">
        <f>IF(ISERROR(MATCH($B18,'Ae5159'!$A$2:$A$54,0))," ",LOOKUP($B18,'Ae5159'!$A$2:$H$54))</f>
        <v>0</v>
      </c>
      <c r="AD18" s="13">
        <f>IF(ISERROR(MATCH($B18,'Ae5159'!$A$2:$A$54,0))," ",LOOKUP($B18,'Ae5159'!$A$2:$I$54))</f>
        <v>0</v>
      </c>
      <c r="AE18" s="13">
        <f>IF(ISERROR(MATCH($B18,'Ae5159'!$A$2:$A$54,0))," ",LOOKUP($B18,'Ae5159'!$A$2:$J$54))</f>
        <v>0</v>
      </c>
      <c r="AF18" s="13">
        <f>IF(ISERROR(MATCH($B18,'Ae5159'!$A$2:$A$54,0))," ",LOOKUP($B18,'Ae5159'!$A$2:$K$54))</f>
        <v>0</v>
      </c>
      <c r="AG18" s="13">
        <f>IF(ISERROR(MATCH($B18,'Ae5159'!$A$2:$A$54,0))," ",LOOKUP($B18,'Ae5159'!$A$2:$L$54))</f>
        <v>0</v>
      </c>
      <c r="AH18" s="13">
        <f>IF(ISERROR(MATCH($B18,'Ae5159'!$A$2:$A$54,0))," ",LOOKUP($B18,'Ae5159'!$A$2:$M$54))</f>
        <v>0</v>
      </c>
      <c r="AI18" s="13">
        <f>IF(ISERROR(MATCH($B18,'Ae5159'!$A$2:$A$54,0))," ",LOOKUP($B18,'Ae5159'!$A$2:$N$54))</f>
        <v>0</v>
      </c>
      <c r="AJ18" s="13">
        <f>IF(ISERROR(MATCH($B18,'Ae5159'!$A$2:$A$54,0))," ",LOOKUP($B18,'Ae5159'!$A$2:$O$54))</f>
        <v>0</v>
      </c>
      <c r="AK18" s="13">
        <f>IF(ISERROR(MATCH($B18,'Ae5159'!$A$2:$A$54,0))," ",LOOKUP($B18,'Ae5159'!$A$2:$P$54))</f>
        <v>0</v>
      </c>
      <c r="AL18" s="13">
        <f>IF(ISERROR(MATCH($B18,'Ae5159'!$A$2:$A$54,0))," ",LOOKUP($B18,'Ae5159'!$A$2:$Q$54))</f>
        <v>0</v>
      </c>
      <c r="AM18" s="13">
        <f>IF(ISERROR(MATCH($B18,'Ae5159'!$A$2:$A$54,0))," ",LOOKUP($B18,'Ae5159'!$A$2:$R$54))</f>
        <v>0</v>
      </c>
      <c r="AN18" s="13">
        <f>IF(ISERROR(MATCH($B18,'Ae5159'!$A$2:$A$54,0))," ",LOOKUP($B18,'Ae5159'!$A$2:$S$54))</f>
        <v>0</v>
      </c>
      <c r="AO18" s="12">
        <f>IF(ISERROR(MATCH($B18,'Ar5159'!$A$2:$A$54,0))," ",LOOKUP($B18,'Ar5159'!$A$2:$B$54))</f>
        <v>124837</v>
      </c>
      <c r="AP18" s="12">
        <f>IF(ISERROR(MATCH($B18,'Ar5159'!$A$2:$A$54,0))," ",LOOKUP($B18,'Ar5159'!$A$2:$C$54))</f>
        <v>32692</v>
      </c>
      <c r="AQ18" s="12">
        <f>IF(ISERROR(MATCH($B18,'Ar5159'!$A$2:$A$54,0))," ",LOOKUP($B18,'Ar5159'!$A$2:$D$54))</f>
        <v>0</v>
      </c>
      <c r="AR18" s="12">
        <f>IF(ISERROR(MATCH($B18,'Ar5159'!$A$2:$A$54,0))," ",LOOKUP($B18,'Ar5159'!$A$2:$E$54))</f>
        <v>4031</v>
      </c>
      <c r="AS18" s="12">
        <f>IF(ISERROR(MATCH($B18,'Ar5159'!$A$2:$A$54,0))," ",LOOKUP($B18,'Ar5159'!$A$2:$F$54))</f>
        <v>195</v>
      </c>
      <c r="AT18" s="12">
        <f>IF(ISERROR(MATCH($B18,'Ar5159'!$A$2:$A$54,0))," ",LOOKUP($B18,'Ar5159'!$A$2:$G$54))</f>
        <v>22</v>
      </c>
      <c r="AU18" s="12">
        <f>IF(ISERROR(MATCH($B18,'Ar5159'!$A$2:$A$54,0))," ",LOOKUP($B18,'Ar5159'!$A$2:$H$54))</f>
        <v>0</v>
      </c>
      <c r="AV18" s="12">
        <f>IF(ISERROR(MATCH($B18,'Ar5159'!$A$2:$A$54,0))," ",LOOKUP($B18,'Ar5159'!$A$2:$I$54))</f>
        <v>7</v>
      </c>
      <c r="AW18" s="12">
        <f>IF(ISERROR(MATCH($B18,'Ar5159'!$A$2:$A$54,0))," ",LOOKUP($B18,'Ar5159'!$A$2:$J$54))</f>
        <v>162</v>
      </c>
      <c r="AX18" s="12">
        <f>IF(ISERROR(MATCH($B18,'Ar5159'!$A$2:$A$54,0))," ",LOOKUP($B18,'Ar5159'!$A$2:$K$54))</f>
        <v>11</v>
      </c>
      <c r="AY18" s="12">
        <f>IF(ISERROR(MATCH($B18,'Ar5159'!$A$2:$A$54,0))," ",LOOKUP($B18,'Ar5159'!$A$2:$L$54))</f>
        <v>0</v>
      </c>
      <c r="AZ18" s="12">
        <f>IF(ISERROR(MATCH($B18,'Ar5159'!$A$2:$A$54,0))," ",LOOKUP($B18,'Ar5159'!$A$2:$M$54))</f>
        <v>6</v>
      </c>
      <c r="BA18" s="12">
        <f>IF(ISERROR(MATCH($B18,'Ar5159'!$A$2:$A$54,0))," ",LOOKUP($B18,'Ar5159'!$A$2:$N$54))</f>
        <v>1156195</v>
      </c>
      <c r="BB18" s="12">
        <f>IF(ISERROR(MATCH($B18,'Ar5159'!$A$2:$A$54,0))," ",LOOKUP($B18,'Ar5159'!$A$2:$O$54))</f>
        <v>31497</v>
      </c>
      <c r="BC18" s="12">
        <f>IF(ISERROR(MATCH($B18,'Ar5159'!$A$2:$A$54,0))," ",LOOKUP($B18,'Ar5159'!$A$2:$P$54))</f>
        <v>1254</v>
      </c>
      <c r="BD18" s="12">
        <f>IF(ISERROR(MATCH($B18,'Ar5159'!$A$2:$A$54,0))," ",LOOKUP($B18,'Ar5159'!$A$2:$Q$54))</f>
        <v>45</v>
      </c>
      <c r="BE18" s="12">
        <f>IF(ISERROR(MATCH($B18,'Ar5159'!$A$2:$A$54,0))," ",LOOKUP($B18,'Ar5159'!$A$2:$R$54))</f>
        <v>880</v>
      </c>
      <c r="BF18" s="12">
        <f>IF(ISERROR(MATCH($B18,'Ar5159'!$A$2:$A$54,0))," ",LOOKUP($B18,'Ar5159'!$A$2:$S$54))</f>
        <v>21</v>
      </c>
      <c r="BG18" s="13" t="str">
        <f>IF(ISERROR(MATCH($B18,'Aw5159'!$A$1:$A$49,0))," ",LOOKUP($B18,'Aw5159'!$A$1:$B$49))</f>
        <v xml:space="preserve"> </v>
      </c>
      <c r="BH18" s="13" t="str">
        <f>IF(ISERROR(MATCH($B18,'Aw5159'!$A$1:$A$49,0))," ",LOOKUP($B18,'Aw5159'!$A$1:$C$49))</f>
        <v xml:space="preserve"> </v>
      </c>
      <c r="BI18" s="13" t="str">
        <f>IF(ISERROR(MATCH($B18,'Aw5159'!$A$1:$A$49,0))," ",LOOKUP($B18,'Aw5159'!$A$1:$D$49))</f>
        <v xml:space="preserve"> </v>
      </c>
      <c r="BJ18" s="12" t="str">
        <f>IF(ISERROR(MATCH($B18,Abui3!$A$2:$A$47,0))," ",LOOKUP($B18,Abui3!$A$2:$B$47))</f>
        <v xml:space="preserve"> </v>
      </c>
      <c r="BK18" s="12" t="str">
        <f>IF(ISERROR(MATCH($B18,Abui3!$A$2:$A$47,0))," ",LOOKUP($B18,Abui3!$A$2:$C$47))</f>
        <v xml:space="preserve"> </v>
      </c>
      <c r="BL18" s="12" t="str">
        <f>IF(ISERROR(MATCH($B18,Abui3!$A$2:$A$47,0))," ",LOOKUP($B18,Abui3!$A$2:$D$47))</f>
        <v xml:space="preserve"> </v>
      </c>
      <c r="BM18" s="12" t="str">
        <f>IF(ISERROR(MATCH($B18,Abui3!$A$2:$A$47,0))," ",LOOKUP($B18,Abui3!$A$2:$E$47))</f>
        <v xml:space="preserve"> </v>
      </c>
    </row>
    <row r="19" spans="1:65" x14ac:dyDescent="0.2">
      <c r="A19" s="2" t="s">
        <v>15</v>
      </c>
      <c r="B19" s="3" t="s">
        <v>68</v>
      </c>
      <c r="C19" s="12">
        <f>IF(ISERROR(MATCH($B19,'Ar207'!$A$2:$A$54,0))," ",LOOKUP($B19,'Ar207'!$A$2:$B$54))</f>
        <v>52808</v>
      </c>
      <c r="D19" s="12">
        <f>IF(ISERROR(MATCH($B19,'Ar207'!$A$2:$A$54,0))," ",LOOKUP($B19,'Ar207'!$A$2:$C$54))</f>
        <v>105</v>
      </c>
      <c r="E19" s="12">
        <f>IF(ISERROR(MATCH($B19,'Ar207'!$A$2:$A$54,0))," ",LOOKUP($B19,'Ar207'!$A$2:$D$54))</f>
        <v>45</v>
      </c>
      <c r="F19" s="13" t="str">
        <f>IF(ISERROR(MATCH($B19,'Ae207'!$A$2:$A$54,0))," ",LOOKUP($B19,'Ae207'!$A$2:$B$54))</f>
        <v xml:space="preserve"> </v>
      </c>
      <c r="G19" s="13" t="str">
        <f>IF(ISERROR(MATCH(B19,'Ae207'!$A$2:$A$46,0))," ",LOOKUP($B19,'Ae207'!$A$2:$C$46))</f>
        <v xml:space="preserve"> </v>
      </c>
      <c r="H19" s="13" t="str">
        <f>IF(ISERROR(MATCH($B19,'Ae207'!$A$2:$A$46,0))," ",LOOKUP($B19,'Ae207'!$A$2:$D$46))</f>
        <v xml:space="preserve"> </v>
      </c>
      <c r="I19" s="12">
        <f>IF(ISERROR(MATCH($B19,'Ar581'!$A$2:$A$56,0))," ",_xlfn.XLOOKUP($B19,'Ar581'!$A$2:$A$56,'Ar581'!$B$2:$B$56,"NA",0))</f>
        <v>90625</v>
      </c>
      <c r="J19" s="19">
        <f>IF(ISERROR(MATCH($B19,'Ar581'!$A$2:$A$56,0))," ",_xlfn.XLOOKUP($B19,'Ar581'!$A$2:$A$56,'Ar581'!$C$2:$C$56,"NA",0))</f>
        <v>7248051</v>
      </c>
      <c r="K19" s="13">
        <f>IF(ISERROR(MATCH($B19,'Ar5130'!$A$2:$A$55,0))," ",LOOKUP($B19,'Ar5130'!$A$2:$B$55))</f>
        <v>9778</v>
      </c>
      <c r="L19" s="13">
        <f>IF(ISERROR(MATCH($B19,'Ar5130'!$A$2:$A$55,0))," ",LOOKUP($B19,'Ar5130'!$A$2:$C$55))</f>
        <v>1020</v>
      </c>
      <c r="M19" s="13">
        <f>IF(ISERROR(MATCH($B19,'Ar5130'!$A$2:$A$55,0))," ",LOOKUP($B19,'Ar5130'!$A$2:$D$55))</f>
        <v>13</v>
      </c>
      <c r="N19" s="13">
        <f>IF(ISERROR(MATCH($B19,'Ar5130'!$A$2:$A$55,0))," ",LOOKUP($B19,'Ar5130'!$A$2:$E$55))</f>
        <v>0</v>
      </c>
      <c r="O19" s="13">
        <f>IF(ISERROR(MATCH($B19,'Ar5130'!$A$2:$A$55,0))," ",LOOKUP($B19,'Ar5130'!$A$2:$F$55))</f>
        <v>0</v>
      </c>
      <c r="P19" s="13">
        <f>IF(ISERROR(MATCH($B19,'Ar5130'!$A$2:$A$55,0))," ",LOOKUP($B19,'Ar5130'!$A$2:$G$55))</f>
        <v>0</v>
      </c>
      <c r="Q19" s="12" t="str">
        <f>IF(ISERROR(MATCH($B19,'Ae5130'!$A$2:$A$47,0))," ",LOOKUP($B19,'Ae5130'!$A$2:$B$47))</f>
        <v xml:space="preserve"> </v>
      </c>
      <c r="R19" s="12" t="str">
        <f>IF(ISERROR(MATCH($B19,'Ae5130'!$A$2:$A$47,0))," ",LOOKUP($B19,'Ae5130'!$A$2:$C$47))</f>
        <v xml:space="preserve"> </v>
      </c>
      <c r="S19" s="12" t="str">
        <f>IF(ISERROR(MATCH($B19,'Ae5130'!$A$2:$A$47,0))," ",LOOKUP($B19,'Ae5130'!$A$2:$D$47))</f>
        <v xml:space="preserve"> </v>
      </c>
      <c r="T19" s="12" t="str">
        <f>IF(ISERROR(MATCH($B19,'Ae5130'!$A$2:$A$47,0))," ",LOOKUP($B19,'Ae5130'!$A$2:$E$47))</f>
        <v xml:space="preserve"> </v>
      </c>
      <c r="U19" s="12" t="str">
        <f>IF(ISERROR(MATCH($B19,'Ae5130'!$A$2:$A$47,0))," ",LOOKUP($B19,'Ae5130'!$A$2:$F$47))</f>
        <v xml:space="preserve"> </v>
      </c>
      <c r="V19" s="12" t="str">
        <f>IF(ISERROR(MATCH($B19,'Ae5130'!$A$2:$A$47,0))," ",LOOKUP($B19,'Ae5130'!$A$2:$G$47))</f>
        <v xml:space="preserve"> </v>
      </c>
      <c r="W19" s="13" t="str">
        <f>IF(ISERROR(MATCH($B19,'Ae5159'!$A$2:$A$54,0))," ",LOOKUP($B19,'Ae5159'!$A$2:$B$54))</f>
        <v xml:space="preserve"> </v>
      </c>
      <c r="X19" s="13" t="str">
        <f>IF(ISERROR(MATCH($B19,'Ae5159'!$A$2:$A$54,0))," ",LOOKUP($B19,'Ae5159'!$A$2:$C$54))</f>
        <v xml:space="preserve"> </v>
      </c>
      <c r="Y19" s="13" t="str">
        <f>IF(ISERROR(MATCH($B19,'Ae5159'!$A$2:$A$54,0))," ",LOOKUP($B19,'Ae5159'!$A$2:$D$54))</f>
        <v xml:space="preserve"> </v>
      </c>
      <c r="Z19" s="13" t="str">
        <f>IF(ISERROR(MATCH($B19,'Ae5159'!$A$2:$A$54,0))," ",LOOKUP($B19,'Ae5159'!$A$2:$E$54))</f>
        <v xml:space="preserve"> </v>
      </c>
      <c r="AA19" s="13" t="str">
        <f>IF(ISERROR(MATCH($B19,'Ae5159'!$A$2:$A$54,0))," ",LOOKUP($B19,'Ae5159'!$A$2:$F$54))</f>
        <v xml:space="preserve"> </v>
      </c>
      <c r="AB19" s="13" t="str">
        <f>IF(ISERROR(MATCH($B19,'Ae5159'!$A$2:$A$54,0))," ",LOOKUP($B19,'Ae5159'!$A$2:$G$54))</f>
        <v xml:space="preserve"> </v>
      </c>
      <c r="AC19" s="13" t="str">
        <f>IF(ISERROR(MATCH($B19,'Ae5159'!$A$2:$A$54,0))," ",LOOKUP($B19,'Ae5159'!$A$2:$H$54))</f>
        <v xml:space="preserve"> </v>
      </c>
      <c r="AD19" s="13" t="str">
        <f>IF(ISERROR(MATCH($B19,'Ae5159'!$A$2:$A$54,0))," ",LOOKUP($B19,'Ae5159'!$A$2:$I$54))</f>
        <v xml:space="preserve"> </v>
      </c>
      <c r="AE19" s="13" t="str">
        <f>IF(ISERROR(MATCH($B19,'Ae5159'!$A$2:$A$54,0))," ",LOOKUP($B19,'Ae5159'!$A$2:$J$54))</f>
        <v xml:space="preserve"> </v>
      </c>
      <c r="AF19" s="13" t="str">
        <f>IF(ISERROR(MATCH($B19,'Ae5159'!$A$2:$A$54,0))," ",LOOKUP($B19,'Ae5159'!$A$2:$K$54))</f>
        <v xml:space="preserve"> </v>
      </c>
      <c r="AG19" s="13" t="str">
        <f>IF(ISERROR(MATCH($B19,'Ae5159'!$A$2:$A$54,0))," ",LOOKUP($B19,'Ae5159'!$A$2:$L$54))</f>
        <v xml:space="preserve"> </v>
      </c>
      <c r="AH19" s="13" t="str">
        <f>IF(ISERROR(MATCH($B19,'Ae5159'!$A$2:$A$54,0))," ",LOOKUP($B19,'Ae5159'!$A$2:$M$54))</f>
        <v xml:space="preserve"> </v>
      </c>
      <c r="AI19" s="13" t="str">
        <f>IF(ISERROR(MATCH($B19,'Ae5159'!$A$2:$A$54,0))," ",LOOKUP($B19,'Ae5159'!$A$2:$N$54))</f>
        <v xml:space="preserve"> </v>
      </c>
      <c r="AJ19" s="13" t="str">
        <f>IF(ISERROR(MATCH($B19,'Ae5159'!$A$2:$A$54,0))," ",LOOKUP($B19,'Ae5159'!$A$2:$O$54))</f>
        <v xml:space="preserve"> </v>
      </c>
      <c r="AK19" s="13" t="str">
        <f>IF(ISERROR(MATCH($B19,'Ae5159'!$A$2:$A$54,0))," ",LOOKUP($B19,'Ae5159'!$A$2:$P$54))</f>
        <v xml:space="preserve"> </v>
      </c>
      <c r="AL19" s="13" t="str">
        <f>IF(ISERROR(MATCH($B19,'Ae5159'!$A$2:$A$54,0))," ",LOOKUP($B19,'Ae5159'!$A$2:$Q$54))</f>
        <v xml:space="preserve"> </v>
      </c>
      <c r="AM19" s="13" t="str">
        <f>IF(ISERROR(MATCH($B19,'Ae5159'!$A$2:$A$54,0))," ",LOOKUP($B19,'Ae5159'!$A$2:$R$54))</f>
        <v xml:space="preserve"> </v>
      </c>
      <c r="AN19" s="13" t="str">
        <f>IF(ISERROR(MATCH($B19,'Ae5159'!$A$2:$A$54,0))," ",LOOKUP($B19,'Ae5159'!$A$2:$S$54))</f>
        <v xml:space="preserve"> </v>
      </c>
      <c r="AO19" s="12">
        <f>IF(ISERROR(MATCH($B19,'Ar5159'!$A$2:$A$54,0))," ",LOOKUP($B19,'Ar5159'!$A$2:$B$54))</f>
        <v>77061</v>
      </c>
      <c r="AP19" s="12">
        <f>IF(ISERROR(MATCH($B19,'Ar5159'!$A$2:$A$54,0))," ",LOOKUP($B19,'Ar5159'!$A$2:$C$54))</f>
        <v>49555</v>
      </c>
      <c r="AQ19" s="12">
        <f>IF(ISERROR(MATCH($B19,'Ar5159'!$A$2:$A$54,0))," ",LOOKUP($B19,'Ar5159'!$A$2:$D$54))</f>
        <v>0</v>
      </c>
      <c r="AR19" s="12">
        <f>IF(ISERROR(MATCH($B19,'Ar5159'!$A$2:$A$54,0))," ",LOOKUP($B19,'Ar5159'!$A$2:$E$54))</f>
        <v>7595</v>
      </c>
      <c r="AS19" s="12">
        <f>IF(ISERROR(MATCH($B19,'Ar5159'!$A$2:$A$54,0))," ",LOOKUP($B19,'Ar5159'!$A$2:$F$54))</f>
        <v>106</v>
      </c>
      <c r="AT19" s="12">
        <f>IF(ISERROR(MATCH($B19,'Ar5159'!$A$2:$A$54,0))," ",LOOKUP($B19,'Ar5159'!$A$2:$G$54))</f>
        <v>27</v>
      </c>
      <c r="AU19" s="12">
        <f>IF(ISERROR(MATCH($B19,'Ar5159'!$A$2:$A$54,0))," ",LOOKUP($B19,'Ar5159'!$A$2:$H$54))</f>
        <v>0</v>
      </c>
      <c r="AV19" s="12">
        <f>IF(ISERROR(MATCH($B19,'Ar5159'!$A$2:$A$54,0))," ",LOOKUP($B19,'Ar5159'!$A$2:$I$54))</f>
        <v>6</v>
      </c>
      <c r="AW19" s="12">
        <f>IF(ISERROR(MATCH($B19,'Ar5159'!$A$2:$A$54,0))," ",LOOKUP($B19,'Ar5159'!$A$2:$J$54))</f>
        <v>56</v>
      </c>
      <c r="AX19" s="12">
        <f>IF(ISERROR(MATCH($B19,'Ar5159'!$A$2:$A$54,0))," ",LOOKUP($B19,'Ar5159'!$A$2:$K$54))</f>
        <v>9</v>
      </c>
      <c r="AY19" s="12">
        <f>IF(ISERROR(MATCH($B19,'Ar5159'!$A$2:$A$54,0))," ",LOOKUP($B19,'Ar5159'!$A$2:$L$54))</f>
        <v>0</v>
      </c>
      <c r="AZ19" s="12">
        <f>IF(ISERROR(MATCH($B19,'Ar5159'!$A$2:$A$54,0))," ",LOOKUP($B19,'Ar5159'!$A$2:$M$54))</f>
        <v>2</v>
      </c>
      <c r="BA19" s="12">
        <f>IF(ISERROR(MATCH($B19,'Ar5159'!$A$2:$A$54,0))," ",LOOKUP($B19,'Ar5159'!$A$2:$N$54))</f>
        <v>664334</v>
      </c>
      <c r="BB19" s="12">
        <f>IF(ISERROR(MATCH($B19,'Ar5159'!$A$2:$A$54,0))," ",LOOKUP($B19,'Ar5159'!$A$2:$O$54))</f>
        <v>18733</v>
      </c>
      <c r="BC19" s="12">
        <f>IF(ISERROR(MATCH($B19,'Ar5159'!$A$2:$A$54,0))," ",LOOKUP($B19,'Ar5159'!$A$2:$P$54))</f>
        <v>738</v>
      </c>
      <c r="BD19" s="12">
        <f>IF(ISERROR(MATCH($B19,'Ar5159'!$A$2:$A$54,0))," ",LOOKUP($B19,'Ar5159'!$A$2:$Q$54))</f>
        <v>30</v>
      </c>
      <c r="BE19" s="12">
        <f>IF(ISERROR(MATCH($B19,'Ar5159'!$A$2:$A$54,0))," ",LOOKUP($B19,'Ar5159'!$A$2:$R$54))</f>
        <v>314</v>
      </c>
      <c r="BF19" s="12">
        <f>IF(ISERROR(MATCH($B19,'Ar5159'!$A$2:$A$54,0))," ",LOOKUP($B19,'Ar5159'!$A$2:$S$54))</f>
        <v>4</v>
      </c>
      <c r="BG19" s="13">
        <f>IF(ISERROR(MATCH($B19,'Aw5159'!$A$1:$A$49,0))," ",LOOKUP($B19,'Aw5159'!$A$1:$B$49))</f>
        <v>646</v>
      </c>
      <c r="BH19" s="13">
        <f>IF(ISERROR(MATCH($B19,'Aw5159'!$A$1:$A$49,0))," ",LOOKUP($B19,'Aw5159'!$A$1:$C$49))</f>
        <v>53</v>
      </c>
      <c r="BI19" s="13">
        <f>IF(ISERROR(MATCH($B19,'Aw5159'!$A$1:$A$49,0))," ",LOOKUP($B19,'Aw5159'!$A$1:$D$49))</f>
        <v>11212</v>
      </c>
      <c r="BJ19" s="12" t="str">
        <f>IF(ISERROR(MATCH($B19,Abui3!$A$2:$A$47,0))," ",LOOKUP($B19,Abui3!$A$2:$B$47))</f>
        <v xml:space="preserve"> </v>
      </c>
      <c r="BK19" s="12" t="str">
        <f>IF(ISERROR(MATCH($B19,Abui3!$A$2:$A$47,0))," ",LOOKUP($B19,Abui3!$A$2:$C$47))</f>
        <v xml:space="preserve"> </v>
      </c>
      <c r="BL19" s="12" t="str">
        <f>IF(ISERROR(MATCH($B19,Abui3!$A$2:$A$47,0))," ",LOOKUP($B19,Abui3!$A$2:$D$47))</f>
        <v xml:space="preserve"> </v>
      </c>
      <c r="BM19" s="12" t="str">
        <f>IF(ISERROR(MATCH($B19,Abui3!$A$2:$A$47,0))," ",LOOKUP($B19,Abui3!$A$2:$E$47))</f>
        <v xml:space="preserve"> </v>
      </c>
    </row>
    <row r="20" spans="1:65" x14ac:dyDescent="0.2">
      <c r="A20" s="2" t="s">
        <v>16</v>
      </c>
      <c r="B20" s="3" t="s">
        <v>69</v>
      </c>
      <c r="C20" s="12">
        <f>IF(ISERROR(MATCH($B20,'Ar207'!$A$2:$A$54,0))," ",LOOKUP($B20,'Ar207'!$A$2:$B$54))</f>
        <v>76028</v>
      </c>
      <c r="D20" s="12">
        <f>IF(ISERROR(MATCH($B20,'Ar207'!$A$2:$A$54,0))," ",LOOKUP($B20,'Ar207'!$A$2:$C$54))</f>
        <v>214</v>
      </c>
      <c r="E20" s="12">
        <f>IF(ISERROR(MATCH($B20,'Ar207'!$A$2:$A$54,0))," ",LOOKUP($B20,'Ar207'!$A$2:$D$54))</f>
        <v>139</v>
      </c>
      <c r="F20" s="13" t="str">
        <f>IF(ISERROR(MATCH($B20,'Ae207'!$A$2:$A$54,0))," ",LOOKUP($B20,'Ae207'!$A$2:$B$54))</f>
        <v xml:space="preserve"> </v>
      </c>
      <c r="G20" s="13" t="str">
        <f>IF(ISERROR(MATCH(B20,'Ae207'!$A$2:$A$46,0))," ",LOOKUP($B20,'Ae207'!$A$2:$C$46))</f>
        <v xml:space="preserve"> </v>
      </c>
      <c r="H20" s="13" t="str">
        <f>IF(ISERROR(MATCH($B20,'Ae207'!$A$2:$A$46,0))," ",LOOKUP($B20,'Ae207'!$A$2:$D$46))</f>
        <v xml:space="preserve"> </v>
      </c>
      <c r="I20" s="12">
        <f>IF(ISERROR(MATCH($B20,'Ar581'!$A$2:$A$56,0))," ",_xlfn.XLOOKUP($B20,'Ar581'!$A$2:$A$56,'Ar581'!$B$2:$B$56,"NA",0))</f>
        <v>86934</v>
      </c>
      <c r="J20" s="19">
        <f>IF(ISERROR(MATCH($B20,'Ar581'!$A$2:$A$56,0))," ",_xlfn.XLOOKUP($B20,'Ar581'!$A$2:$A$56,'Ar581'!$C$2:$C$56,"NA",0))</f>
        <v>6631186</v>
      </c>
      <c r="K20" s="13">
        <f>IF(ISERROR(MATCH($B20,'Ar5130'!$A$2:$A$55,0))," ",LOOKUP($B20,'Ar5130'!$A$2:$B$55))</f>
        <v>7364</v>
      </c>
      <c r="L20" s="13">
        <f>IF(ISERROR(MATCH($B20,'Ar5130'!$A$2:$A$55,0))," ",LOOKUP($B20,'Ar5130'!$A$2:$C$55))</f>
        <v>949</v>
      </c>
      <c r="M20" s="13">
        <f>IF(ISERROR(MATCH($B20,'Ar5130'!$A$2:$A$55,0))," ",LOOKUP($B20,'Ar5130'!$A$2:$D$55))</f>
        <v>22</v>
      </c>
      <c r="N20" s="13">
        <f>IF(ISERROR(MATCH($B20,'Ar5130'!$A$2:$A$55,0))," ",LOOKUP($B20,'Ar5130'!$A$2:$E$55))</f>
        <v>4</v>
      </c>
      <c r="O20" s="13">
        <f>IF(ISERROR(MATCH($B20,'Ar5130'!$A$2:$A$55,0))," ",LOOKUP($B20,'Ar5130'!$A$2:$F$55))</f>
        <v>3</v>
      </c>
      <c r="P20" s="13">
        <f>IF(ISERROR(MATCH($B20,'Ar5130'!$A$2:$A$55,0))," ",LOOKUP($B20,'Ar5130'!$A$2:$G$55))</f>
        <v>4</v>
      </c>
      <c r="Q20" s="12" t="str">
        <f>IF(ISERROR(MATCH($B20,'Ae5130'!$A$2:$A$47,0))," ",LOOKUP($B20,'Ae5130'!$A$2:$B$47))</f>
        <v xml:space="preserve"> </v>
      </c>
      <c r="R20" s="12" t="str">
        <f>IF(ISERROR(MATCH($B20,'Ae5130'!$A$2:$A$47,0))," ",LOOKUP($B20,'Ae5130'!$A$2:$C$47))</f>
        <v xml:space="preserve"> </v>
      </c>
      <c r="S20" s="12" t="str">
        <f>IF(ISERROR(MATCH($B20,'Ae5130'!$A$2:$A$47,0))," ",LOOKUP($B20,'Ae5130'!$A$2:$D$47))</f>
        <v xml:space="preserve"> </v>
      </c>
      <c r="T20" s="12" t="str">
        <f>IF(ISERROR(MATCH($B20,'Ae5130'!$A$2:$A$47,0))," ",LOOKUP($B20,'Ae5130'!$A$2:$E$47))</f>
        <v xml:space="preserve"> </v>
      </c>
      <c r="U20" s="12" t="str">
        <f>IF(ISERROR(MATCH($B20,'Ae5130'!$A$2:$A$47,0))," ",LOOKUP($B20,'Ae5130'!$A$2:$F$47))</f>
        <v xml:space="preserve"> </v>
      </c>
      <c r="V20" s="12" t="str">
        <f>IF(ISERROR(MATCH($B20,'Ae5130'!$A$2:$A$47,0))," ",LOOKUP($B20,'Ae5130'!$A$2:$G$47))</f>
        <v xml:space="preserve"> </v>
      </c>
      <c r="W20" s="13" t="str">
        <f>IF(ISERROR(MATCH($B20,'Ae5159'!$A$2:$A$54,0))," ",LOOKUP($B20,'Ae5159'!$A$2:$B$54))</f>
        <v xml:space="preserve"> </v>
      </c>
      <c r="X20" s="13" t="str">
        <f>IF(ISERROR(MATCH($B20,'Ae5159'!$A$2:$A$54,0))," ",LOOKUP($B20,'Ae5159'!$A$2:$C$54))</f>
        <v xml:space="preserve"> </v>
      </c>
      <c r="Y20" s="13" t="str">
        <f>IF(ISERROR(MATCH($B20,'Ae5159'!$A$2:$A$54,0))," ",LOOKUP($B20,'Ae5159'!$A$2:$D$54))</f>
        <v xml:space="preserve"> </v>
      </c>
      <c r="Z20" s="13" t="str">
        <f>IF(ISERROR(MATCH($B20,'Ae5159'!$A$2:$A$54,0))," ",LOOKUP($B20,'Ae5159'!$A$2:$E$54))</f>
        <v xml:space="preserve"> </v>
      </c>
      <c r="AA20" s="13" t="str">
        <f>IF(ISERROR(MATCH($B20,'Ae5159'!$A$2:$A$54,0))," ",LOOKUP($B20,'Ae5159'!$A$2:$F$54))</f>
        <v xml:space="preserve"> </v>
      </c>
      <c r="AB20" s="13" t="str">
        <f>IF(ISERROR(MATCH($B20,'Ae5159'!$A$2:$A$54,0))," ",LOOKUP($B20,'Ae5159'!$A$2:$G$54))</f>
        <v xml:space="preserve"> </v>
      </c>
      <c r="AC20" s="13" t="str">
        <f>IF(ISERROR(MATCH($B20,'Ae5159'!$A$2:$A$54,0))," ",LOOKUP($B20,'Ae5159'!$A$2:$H$54))</f>
        <v xml:space="preserve"> </v>
      </c>
      <c r="AD20" s="13" t="str">
        <f>IF(ISERROR(MATCH($B20,'Ae5159'!$A$2:$A$54,0))," ",LOOKUP($B20,'Ae5159'!$A$2:$I$54))</f>
        <v xml:space="preserve"> </v>
      </c>
      <c r="AE20" s="13" t="str">
        <f>IF(ISERROR(MATCH($B20,'Ae5159'!$A$2:$A$54,0))," ",LOOKUP($B20,'Ae5159'!$A$2:$J$54))</f>
        <v xml:space="preserve"> </v>
      </c>
      <c r="AF20" s="13" t="str">
        <f>IF(ISERROR(MATCH($B20,'Ae5159'!$A$2:$A$54,0))," ",LOOKUP($B20,'Ae5159'!$A$2:$K$54))</f>
        <v xml:space="preserve"> </v>
      </c>
      <c r="AG20" s="13" t="str">
        <f>IF(ISERROR(MATCH($B20,'Ae5159'!$A$2:$A$54,0))," ",LOOKUP($B20,'Ae5159'!$A$2:$L$54))</f>
        <v xml:space="preserve"> </v>
      </c>
      <c r="AH20" s="13" t="str">
        <f>IF(ISERROR(MATCH($B20,'Ae5159'!$A$2:$A$54,0))," ",LOOKUP($B20,'Ae5159'!$A$2:$M$54))</f>
        <v xml:space="preserve"> </v>
      </c>
      <c r="AI20" s="13" t="str">
        <f>IF(ISERROR(MATCH($B20,'Ae5159'!$A$2:$A$54,0))," ",LOOKUP($B20,'Ae5159'!$A$2:$N$54))</f>
        <v xml:space="preserve"> </v>
      </c>
      <c r="AJ20" s="13" t="str">
        <f>IF(ISERROR(MATCH($B20,'Ae5159'!$A$2:$A$54,0))," ",LOOKUP($B20,'Ae5159'!$A$2:$O$54))</f>
        <v xml:space="preserve"> </v>
      </c>
      <c r="AK20" s="13" t="str">
        <f>IF(ISERROR(MATCH($B20,'Ae5159'!$A$2:$A$54,0))," ",LOOKUP($B20,'Ae5159'!$A$2:$P$54))</f>
        <v xml:space="preserve"> </v>
      </c>
      <c r="AL20" s="13" t="str">
        <f>IF(ISERROR(MATCH($B20,'Ae5159'!$A$2:$A$54,0))," ",LOOKUP($B20,'Ae5159'!$A$2:$Q$54))</f>
        <v xml:space="preserve"> </v>
      </c>
      <c r="AM20" s="13" t="str">
        <f>IF(ISERROR(MATCH($B20,'Ae5159'!$A$2:$A$54,0))," ",LOOKUP($B20,'Ae5159'!$A$2:$R$54))</f>
        <v xml:space="preserve"> </v>
      </c>
      <c r="AN20" s="13" t="str">
        <f>IF(ISERROR(MATCH($B20,'Ae5159'!$A$2:$A$54,0))," ",LOOKUP($B20,'Ae5159'!$A$2:$S$54))</f>
        <v xml:space="preserve"> </v>
      </c>
      <c r="AO20" s="12">
        <f>IF(ISERROR(MATCH($B20,'Ar5159'!$A$2:$A$54,0))," ",LOOKUP($B20,'Ar5159'!$A$2:$B$54))</f>
        <v>47707</v>
      </c>
      <c r="AP20" s="12">
        <f>IF(ISERROR(MATCH($B20,'Ar5159'!$A$2:$A$54,0))," ",LOOKUP($B20,'Ar5159'!$A$2:$C$54))</f>
        <v>13720</v>
      </c>
      <c r="AQ20" s="12">
        <f>IF(ISERROR(MATCH($B20,'Ar5159'!$A$2:$A$54,0))," ",LOOKUP($B20,'Ar5159'!$A$2:$D$54))</f>
        <v>0</v>
      </c>
      <c r="AR20" s="12">
        <f>IF(ISERROR(MATCH($B20,'Ar5159'!$A$2:$A$54,0))," ",LOOKUP($B20,'Ar5159'!$A$2:$E$54))</f>
        <v>5915</v>
      </c>
      <c r="AS20" s="12">
        <f>IF(ISERROR(MATCH($B20,'Ar5159'!$A$2:$A$54,0))," ",LOOKUP($B20,'Ar5159'!$A$2:$F$54))</f>
        <v>58</v>
      </c>
      <c r="AT20" s="12">
        <f>IF(ISERROR(MATCH($B20,'Ar5159'!$A$2:$A$54,0))," ",LOOKUP($B20,'Ar5159'!$A$2:$G$54))</f>
        <v>8</v>
      </c>
      <c r="AU20" s="12">
        <f>IF(ISERROR(MATCH($B20,'Ar5159'!$A$2:$A$54,0))," ",LOOKUP($B20,'Ar5159'!$A$2:$H$54))</f>
        <v>0</v>
      </c>
      <c r="AV20" s="12">
        <f>IF(ISERROR(MATCH($B20,'Ar5159'!$A$2:$A$54,0))," ",LOOKUP($B20,'Ar5159'!$A$2:$I$54))</f>
        <v>18</v>
      </c>
      <c r="AW20" s="12">
        <f>IF(ISERROR(MATCH($B20,'Ar5159'!$A$2:$A$54,0))," ",LOOKUP($B20,'Ar5159'!$A$2:$J$54))</f>
        <v>67</v>
      </c>
      <c r="AX20" s="12">
        <f>IF(ISERROR(MATCH($B20,'Ar5159'!$A$2:$A$54,0))," ",LOOKUP($B20,'Ar5159'!$A$2:$K$54))</f>
        <v>5</v>
      </c>
      <c r="AY20" s="12">
        <f>IF(ISERROR(MATCH($B20,'Ar5159'!$A$2:$A$54,0))," ",LOOKUP($B20,'Ar5159'!$A$2:$L$54))</f>
        <v>0</v>
      </c>
      <c r="AZ20" s="12">
        <f>IF(ISERROR(MATCH($B20,'Ar5159'!$A$2:$A$54,0))," ",LOOKUP($B20,'Ar5159'!$A$2:$M$54))</f>
        <v>21</v>
      </c>
      <c r="BA20" s="12">
        <f>IF(ISERROR(MATCH($B20,'Ar5159'!$A$2:$A$54,0))," ",LOOKUP($B20,'Ar5159'!$A$2:$N$54))</f>
        <v>392581</v>
      </c>
      <c r="BB20" s="12">
        <f>IF(ISERROR(MATCH($B20,'Ar5159'!$A$2:$A$54,0))," ",LOOKUP($B20,'Ar5159'!$A$2:$O$54))</f>
        <v>31203</v>
      </c>
      <c r="BC20" s="12">
        <f>IF(ISERROR(MATCH($B20,'Ar5159'!$A$2:$A$54,0))," ",LOOKUP($B20,'Ar5159'!$A$2:$P$54))</f>
        <v>885</v>
      </c>
      <c r="BD20" s="12">
        <f>IF(ISERROR(MATCH($B20,'Ar5159'!$A$2:$A$54,0))," ",LOOKUP($B20,'Ar5159'!$A$2:$Q$54))</f>
        <v>114</v>
      </c>
      <c r="BE20" s="12">
        <f>IF(ISERROR(MATCH($B20,'Ar5159'!$A$2:$A$54,0))," ",LOOKUP($B20,'Ar5159'!$A$2:$R$54))</f>
        <v>663</v>
      </c>
      <c r="BF20" s="12">
        <f>IF(ISERROR(MATCH($B20,'Ar5159'!$A$2:$A$54,0))," ",LOOKUP($B20,'Ar5159'!$A$2:$S$54))</f>
        <v>146</v>
      </c>
      <c r="BG20" s="13">
        <f>IF(ISERROR(MATCH($B20,'Aw5159'!$A$1:$A$49,0))," ",LOOKUP($B20,'Aw5159'!$A$1:$B$49))</f>
        <v>1798</v>
      </c>
      <c r="BH20" s="13">
        <f>IF(ISERROR(MATCH($B20,'Aw5159'!$A$1:$A$49,0))," ",LOOKUP($B20,'Aw5159'!$A$1:$C$49))</f>
        <v>1687</v>
      </c>
      <c r="BI20" s="13">
        <f>IF(ISERROR(MATCH($B20,'Aw5159'!$A$1:$A$49,0))," ",LOOKUP($B20,'Aw5159'!$A$1:$D$49))</f>
        <v>94344</v>
      </c>
      <c r="BJ20" s="12">
        <f>IF(ISERROR(MATCH($B20,Abui3!$A$2:$A$47,0))," ",LOOKUP($B20,Abui3!$A$2:$B$47))</f>
        <v>0</v>
      </c>
      <c r="BK20" s="12">
        <f>IF(ISERROR(MATCH($B20,Abui3!$A$2:$A$47,0))," ",LOOKUP($B20,Abui3!$A$2:$C$47))</f>
        <v>0</v>
      </c>
      <c r="BL20" s="12">
        <f>IF(ISERROR(MATCH($B20,Abui3!$A$2:$A$47,0))," ",LOOKUP($B20,Abui3!$A$2:$D$47))</f>
        <v>0</v>
      </c>
      <c r="BM20" s="12">
        <f>IF(ISERROR(MATCH($B20,Abui3!$A$2:$A$47,0))," ",LOOKUP($B20,Abui3!$A$2:$E$47))</f>
        <v>0</v>
      </c>
    </row>
    <row r="21" spans="1:65" x14ac:dyDescent="0.2">
      <c r="A21" s="2" t="s">
        <v>17</v>
      </c>
      <c r="B21" s="3" t="s">
        <v>70</v>
      </c>
      <c r="C21" s="12">
        <f>IF(ISERROR(MATCH($B21,'Ar207'!$A$2:$A$54,0))," ",LOOKUP($B21,'Ar207'!$A$2:$B$54))</f>
        <v>100309</v>
      </c>
      <c r="D21" s="12">
        <f>IF(ISERROR(MATCH($B21,'Ar207'!$A$2:$A$54,0))," ",LOOKUP($B21,'Ar207'!$A$2:$C$54))</f>
        <v>398</v>
      </c>
      <c r="E21" s="12">
        <f>IF(ISERROR(MATCH($B21,'Ar207'!$A$2:$A$54,0))," ",LOOKUP($B21,'Ar207'!$A$2:$D$54))</f>
        <v>385</v>
      </c>
      <c r="F21" s="13" t="str">
        <f>IF(ISERROR(MATCH($B21,'Ae207'!$A$2:$A$54,0))," ",LOOKUP($B21,'Ae207'!$A$2:$B$54))</f>
        <v xml:space="preserve"> </v>
      </c>
      <c r="G21" s="13" t="str">
        <f>IF(ISERROR(MATCH(B21,'Ae207'!$A$2:$A$46,0))," ",LOOKUP($B21,'Ae207'!$A$2:$C$46))</f>
        <v xml:space="preserve"> </v>
      </c>
      <c r="H21" s="13" t="str">
        <f>IF(ISERROR(MATCH($B21,'Ae207'!$A$2:$A$46,0))," ",LOOKUP($B21,'Ae207'!$A$2:$D$46))</f>
        <v xml:space="preserve"> </v>
      </c>
      <c r="I21" s="12">
        <f>IF(ISERROR(MATCH($B21,'Ar581'!$A$2:$A$56,0))," ",_xlfn.XLOOKUP($B21,'Ar581'!$A$2:$A$56,'Ar581'!$B$2:$B$56,"NA",0))</f>
        <v>114819</v>
      </c>
      <c r="J21" s="19">
        <f>IF(ISERROR(MATCH($B21,'Ar581'!$A$2:$A$56,0))," ",_xlfn.XLOOKUP($B21,'Ar581'!$A$2:$A$56,'Ar581'!$C$2:$C$56,"NA",0))</f>
        <v>9158597</v>
      </c>
      <c r="K21" s="13">
        <f>IF(ISERROR(MATCH($B21,'Ar5130'!$A$2:$A$55,0))," ",LOOKUP($B21,'Ar5130'!$A$2:$B$55))</f>
        <v>15057</v>
      </c>
      <c r="L21" s="13">
        <f>IF(ISERROR(MATCH($B21,'Ar5130'!$A$2:$A$55,0))," ",LOOKUP($B21,'Ar5130'!$A$2:$C$55))</f>
        <v>2081</v>
      </c>
      <c r="M21" s="13">
        <f>IF(ISERROR(MATCH($B21,'Ar5130'!$A$2:$A$55,0))," ",LOOKUP($B21,'Ar5130'!$A$2:$D$55))</f>
        <v>66</v>
      </c>
      <c r="N21" s="13">
        <f>IF(ISERROR(MATCH($B21,'Ar5130'!$A$2:$A$55,0))," ",LOOKUP($B21,'Ar5130'!$A$2:$E$55))</f>
        <v>12</v>
      </c>
      <c r="O21" s="13">
        <f>IF(ISERROR(MATCH($B21,'Ar5130'!$A$2:$A$55,0))," ",LOOKUP($B21,'Ar5130'!$A$2:$F$55))</f>
        <v>76</v>
      </c>
      <c r="P21" s="13">
        <f>IF(ISERROR(MATCH($B21,'Ar5130'!$A$2:$A$55,0))," ",LOOKUP($B21,'Ar5130'!$A$2:$G$55))</f>
        <v>16</v>
      </c>
      <c r="Q21" s="12" t="str">
        <f>IF(ISERROR(MATCH($B21,'Ae5130'!$A$2:$A$47,0))," ",LOOKUP($B21,'Ae5130'!$A$2:$B$47))</f>
        <v xml:space="preserve"> </v>
      </c>
      <c r="R21" s="12" t="str">
        <f>IF(ISERROR(MATCH($B21,'Ae5130'!$A$2:$A$47,0))," ",LOOKUP($B21,'Ae5130'!$A$2:$C$47))</f>
        <v xml:space="preserve"> </v>
      </c>
      <c r="S21" s="12" t="str">
        <f>IF(ISERROR(MATCH($B21,'Ae5130'!$A$2:$A$47,0))," ",LOOKUP($B21,'Ae5130'!$A$2:$D$47))</f>
        <v xml:space="preserve"> </v>
      </c>
      <c r="T21" s="12" t="str">
        <f>IF(ISERROR(MATCH($B21,'Ae5130'!$A$2:$A$47,0))," ",LOOKUP($B21,'Ae5130'!$A$2:$E$47))</f>
        <v xml:space="preserve"> </v>
      </c>
      <c r="U21" s="12" t="str">
        <f>IF(ISERROR(MATCH($B21,'Ae5130'!$A$2:$A$47,0))," ",LOOKUP($B21,'Ae5130'!$A$2:$F$47))</f>
        <v xml:space="preserve"> </v>
      </c>
      <c r="V21" s="12" t="str">
        <f>IF(ISERROR(MATCH($B21,'Ae5130'!$A$2:$A$47,0))," ",LOOKUP($B21,'Ae5130'!$A$2:$G$47))</f>
        <v xml:space="preserve"> </v>
      </c>
      <c r="W21" s="13" t="str">
        <f>IF(ISERROR(MATCH($B21,'Ae5159'!$A$2:$A$54,0))," ",LOOKUP($B21,'Ae5159'!$A$2:$B$54))</f>
        <v xml:space="preserve"> </v>
      </c>
      <c r="X21" s="13" t="str">
        <f>IF(ISERROR(MATCH($B21,'Ae5159'!$A$2:$A$54,0))," ",LOOKUP($B21,'Ae5159'!$A$2:$C$54))</f>
        <v xml:space="preserve"> </v>
      </c>
      <c r="Y21" s="13" t="str">
        <f>IF(ISERROR(MATCH($B21,'Ae5159'!$A$2:$A$54,0))," ",LOOKUP($B21,'Ae5159'!$A$2:$D$54))</f>
        <v xml:space="preserve"> </v>
      </c>
      <c r="Z21" s="13" t="str">
        <f>IF(ISERROR(MATCH($B21,'Ae5159'!$A$2:$A$54,0))," ",LOOKUP($B21,'Ae5159'!$A$2:$E$54))</f>
        <v xml:space="preserve"> </v>
      </c>
      <c r="AA21" s="13" t="str">
        <f>IF(ISERROR(MATCH($B21,'Ae5159'!$A$2:$A$54,0))," ",LOOKUP($B21,'Ae5159'!$A$2:$F$54))</f>
        <v xml:space="preserve"> </v>
      </c>
      <c r="AB21" s="13" t="str">
        <f>IF(ISERROR(MATCH($B21,'Ae5159'!$A$2:$A$54,0))," ",LOOKUP($B21,'Ae5159'!$A$2:$G$54))</f>
        <v xml:space="preserve"> </v>
      </c>
      <c r="AC21" s="13" t="str">
        <f>IF(ISERROR(MATCH($B21,'Ae5159'!$A$2:$A$54,0))," ",LOOKUP($B21,'Ae5159'!$A$2:$H$54))</f>
        <v xml:space="preserve"> </v>
      </c>
      <c r="AD21" s="13" t="str">
        <f>IF(ISERROR(MATCH($B21,'Ae5159'!$A$2:$A$54,0))," ",LOOKUP($B21,'Ae5159'!$A$2:$I$54))</f>
        <v xml:space="preserve"> </v>
      </c>
      <c r="AE21" s="13" t="str">
        <f>IF(ISERROR(MATCH($B21,'Ae5159'!$A$2:$A$54,0))," ",LOOKUP($B21,'Ae5159'!$A$2:$J$54))</f>
        <v xml:space="preserve"> </v>
      </c>
      <c r="AF21" s="13" t="str">
        <f>IF(ISERROR(MATCH($B21,'Ae5159'!$A$2:$A$54,0))," ",LOOKUP($B21,'Ae5159'!$A$2:$K$54))</f>
        <v xml:space="preserve"> </v>
      </c>
      <c r="AG21" s="13" t="str">
        <f>IF(ISERROR(MATCH($B21,'Ae5159'!$A$2:$A$54,0))," ",LOOKUP($B21,'Ae5159'!$A$2:$L$54))</f>
        <v xml:space="preserve"> </v>
      </c>
      <c r="AH21" s="13" t="str">
        <f>IF(ISERROR(MATCH($B21,'Ae5159'!$A$2:$A$54,0))," ",LOOKUP($B21,'Ae5159'!$A$2:$M$54))</f>
        <v xml:space="preserve"> </v>
      </c>
      <c r="AI21" s="13" t="str">
        <f>IF(ISERROR(MATCH($B21,'Ae5159'!$A$2:$A$54,0))," ",LOOKUP($B21,'Ae5159'!$A$2:$N$54))</f>
        <v xml:space="preserve"> </v>
      </c>
      <c r="AJ21" s="13" t="str">
        <f>IF(ISERROR(MATCH($B21,'Ae5159'!$A$2:$A$54,0))," ",LOOKUP($B21,'Ae5159'!$A$2:$O$54))</f>
        <v xml:space="preserve"> </v>
      </c>
      <c r="AK21" s="13" t="str">
        <f>IF(ISERROR(MATCH($B21,'Ae5159'!$A$2:$A$54,0))," ",LOOKUP($B21,'Ae5159'!$A$2:$P$54))</f>
        <v xml:space="preserve"> </v>
      </c>
      <c r="AL21" s="13" t="str">
        <f>IF(ISERROR(MATCH($B21,'Ae5159'!$A$2:$A$54,0))," ",LOOKUP($B21,'Ae5159'!$A$2:$Q$54))</f>
        <v xml:space="preserve"> </v>
      </c>
      <c r="AM21" s="13" t="str">
        <f>IF(ISERROR(MATCH($B21,'Ae5159'!$A$2:$A$54,0))," ",LOOKUP($B21,'Ae5159'!$A$2:$R$54))</f>
        <v xml:space="preserve"> </v>
      </c>
      <c r="AN21" s="13" t="str">
        <f>IF(ISERROR(MATCH($B21,'Ae5159'!$A$2:$A$54,0))," ",LOOKUP($B21,'Ae5159'!$A$2:$S$54))</f>
        <v xml:space="preserve"> </v>
      </c>
      <c r="AO21" s="12">
        <f>IF(ISERROR(MATCH($B21,'Ar5159'!$A$2:$A$54,0))," ",LOOKUP($B21,'Ar5159'!$A$2:$B$54))</f>
        <v>84385</v>
      </c>
      <c r="AP21" s="12">
        <f>IF(ISERROR(MATCH($B21,'Ar5159'!$A$2:$A$54,0))," ",LOOKUP($B21,'Ar5159'!$A$2:$C$54))</f>
        <v>61367</v>
      </c>
      <c r="AQ21" s="12">
        <f>IF(ISERROR(MATCH($B21,'Ar5159'!$A$2:$A$54,0))," ",LOOKUP($B21,'Ar5159'!$A$2:$D$54))</f>
        <v>0</v>
      </c>
      <c r="AR21" s="12">
        <f>IF(ISERROR(MATCH($B21,'Ar5159'!$A$2:$A$54,0))," ",LOOKUP($B21,'Ar5159'!$A$2:$E$54))</f>
        <v>2020</v>
      </c>
      <c r="AS21" s="12">
        <f>IF(ISERROR(MATCH($B21,'Ar5159'!$A$2:$A$54,0))," ",LOOKUP($B21,'Ar5159'!$A$2:$F$54))</f>
        <v>0</v>
      </c>
      <c r="AT21" s="12">
        <f>IF(ISERROR(MATCH($B21,'Ar5159'!$A$2:$A$54,0))," ",LOOKUP($B21,'Ar5159'!$A$2:$G$54))</f>
        <v>97</v>
      </c>
      <c r="AU21" s="12">
        <f>IF(ISERROR(MATCH($B21,'Ar5159'!$A$2:$A$54,0))," ",LOOKUP($B21,'Ar5159'!$A$2:$H$54))</f>
        <v>0</v>
      </c>
      <c r="AV21" s="12">
        <f>IF(ISERROR(MATCH($B21,'Ar5159'!$A$2:$A$54,0))," ",LOOKUP($B21,'Ar5159'!$A$2:$I$54))</f>
        <v>15</v>
      </c>
      <c r="AW21" s="12">
        <f>IF(ISERROR(MATCH($B21,'Ar5159'!$A$2:$A$54,0))," ",LOOKUP($B21,'Ar5159'!$A$2:$J$54))</f>
        <v>52</v>
      </c>
      <c r="AX21" s="12">
        <f>IF(ISERROR(MATCH($B21,'Ar5159'!$A$2:$A$54,0))," ",LOOKUP($B21,'Ar5159'!$A$2:$K$54))</f>
        <v>253</v>
      </c>
      <c r="AY21" s="12">
        <f>IF(ISERROR(MATCH($B21,'Ar5159'!$A$2:$A$54,0))," ",LOOKUP($B21,'Ar5159'!$A$2:$L$54))</f>
        <v>0</v>
      </c>
      <c r="AZ21" s="12">
        <f>IF(ISERROR(MATCH($B21,'Ar5159'!$A$2:$A$54,0))," ",LOOKUP($B21,'Ar5159'!$A$2:$M$54))</f>
        <v>9</v>
      </c>
      <c r="BA21" s="12">
        <f>IF(ISERROR(MATCH($B21,'Ar5159'!$A$2:$A$54,0))," ",LOOKUP($B21,'Ar5159'!$A$2:$N$54))</f>
        <v>536337</v>
      </c>
      <c r="BB21" s="12">
        <f>IF(ISERROR(MATCH($B21,'Ar5159'!$A$2:$A$54,0))," ",LOOKUP($B21,'Ar5159'!$A$2:$O$54))</f>
        <v>12524</v>
      </c>
      <c r="BC21" s="12">
        <f>IF(ISERROR(MATCH($B21,'Ar5159'!$A$2:$A$54,0))," ",LOOKUP($B21,'Ar5159'!$A$2:$P$54))</f>
        <v>1440</v>
      </c>
      <c r="BD21" s="12">
        <f>IF(ISERROR(MATCH($B21,'Ar5159'!$A$2:$A$54,0))," ",LOOKUP($B21,'Ar5159'!$A$2:$Q$54))</f>
        <v>166</v>
      </c>
      <c r="BE21" s="12">
        <f>IF(ISERROR(MATCH($B21,'Ar5159'!$A$2:$A$54,0))," ",LOOKUP($B21,'Ar5159'!$A$2:$R$54))</f>
        <v>1643</v>
      </c>
      <c r="BF21" s="12">
        <f>IF(ISERROR(MATCH($B21,'Ar5159'!$A$2:$A$54,0))," ",LOOKUP($B21,'Ar5159'!$A$2:$S$54))</f>
        <v>212</v>
      </c>
      <c r="BG21" s="13">
        <f>IF(ISERROR(MATCH($B21,'Aw5159'!$A$1:$A$49,0))," ",LOOKUP($B21,'Aw5159'!$A$1:$B$49))</f>
        <v>1402</v>
      </c>
      <c r="BH21" s="13">
        <f>IF(ISERROR(MATCH($B21,'Aw5159'!$A$1:$A$49,0))," ",LOOKUP($B21,'Aw5159'!$A$1:$C$49))</f>
        <v>68</v>
      </c>
      <c r="BI21" s="13">
        <f>IF(ISERROR(MATCH($B21,'Aw5159'!$A$1:$A$49,0))," ",LOOKUP($B21,'Aw5159'!$A$1:$D$49))</f>
        <v>4927</v>
      </c>
      <c r="BJ21" s="12" t="str">
        <f>IF(ISERROR(MATCH($B21,Abui3!$A$2:$A$47,0))," ",LOOKUP($B21,Abui3!$A$2:$B$47))</f>
        <v xml:space="preserve"> </v>
      </c>
      <c r="BK21" s="12" t="str">
        <f>IF(ISERROR(MATCH($B21,Abui3!$A$2:$A$47,0))," ",LOOKUP($B21,Abui3!$A$2:$C$47))</f>
        <v xml:space="preserve"> </v>
      </c>
      <c r="BL21" s="12" t="str">
        <f>IF(ISERROR(MATCH($B21,Abui3!$A$2:$A$47,0))," ",LOOKUP($B21,Abui3!$A$2:$D$47))</f>
        <v xml:space="preserve"> </v>
      </c>
      <c r="BM21" s="12" t="str">
        <f>IF(ISERROR(MATCH($B21,Abui3!$A$2:$A$47,0))," ",LOOKUP($B21,Abui3!$A$2:$E$47))</f>
        <v xml:space="preserve"> </v>
      </c>
    </row>
    <row r="22" spans="1:65" x14ac:dyDescent="0.2">
      <c r="A22" s="2" t="s">
        <v>18</v>
      </c>
      <c r="B22" s="3" t="s">
        <v>71</v>
      </c>
      <c r="C22" s="12">
        <f>IF(ISERROR(MATCH($B22,'Ar207'!$A$2:$A$54,0))," ",LOOKUP($B22,'Ar207'!$A$2:$B$54))</f>
        <v>69785</v>
      </c>
      <c r="D22" s="12">
        <f>IF(ISERROR(MATCH($B22,'Ar207'!$A$2:$A$54,0))," ",LOOKUP($B22,'Ar207'!$A$2:$C$54))</f>
        <v>156</v>
      </c>
      <c r="E22" s="12">
        <f>IF(ISERROR(MATCH($B22,'Ar207'!$A$2:$A$54,0))," ",LOOKUP($B22,'Ar207'!$A$2:$D$54))</f>
        <v>56</v>
      </c>
      <c r="F22" s="13" t="str">
        <f>IF(ISERROR(MATCH($B22,'Ae207'!$A$2:$A$54,0))," ",LOOKUP($B22,'Ae207'!$A$2:$B$54))</f>
        <v xml:space="preserve"> </v>
      </c>
      <c r="G22" s="13" t="str">
        <f>IF(ISERROR(MATCH(B22,'Ae207'!$A$2:$A$46,0))," ",LOOKUP($B22,'Ae207'!$A$2:$C$46))</f>
        <v xml:space="preserve"> </v>
      </c>
      <c r="H22" s="13" t="str">
        <f>IF(ISERROR(MATCH($B22,'Ae207'!$A$2:$A$46,0))," ",LOOKUP($B22,'Ae207'!$A$2:$D$46))</f>
        <v xml:space="preserve"> </v>
      </c>
      <c r="I22" s="12">
        <f>IF(ISERROR(MATCH($B22,'Ar581'!$A$2:$A$56,0))," ",_xlfn.XLOOKUP($B22,'Ar581'!$A$2:$A$56,'Ar581'!$B$2:$B$56,"NA",0))</f>
        <v>105078</v>
      </c>
      <c r="J22" s="19">
        <f>IF(ISERROR(MATCH($B22,'Ar581'!$A$2:$A$56,0))," ",_xlfn.XLOOKUP($B22,'Ar581'!$A$2:$A$56,'Ar581'!$C$2:$C$56,"NA",0))</f>
        <v>8935370</v>
      </c>
      <c r="K22" s="13">
        <f>IF(ISERROR(MATCH($B22,'Ar5130'!$A$2:$A$55,0))," ",LOOKUP($B22,'Ar5130'!$A$2:$B$55))</f>
        <v>12898</v>
      </c>
      <c r="L22" s="13">
        <f>IF(ISERROR(MATCH($B22,'Ar5130'!$A$2:$A$55,0))," ",LOOKUP($B22,'Ar5130'!$A$2:$C$55))</f>
        <v>1625</v>
      </c>
      <c r="M22" s="13">
        <f>IF(ISERROR(MATCH($B22,'Ar5130'!$A$2:$A$55,0))," ",LOOKUP($B22,'Ar5130'!$A$2:$D$55))</f>
        <v>38</v>
      </c>
      <c r="N22" s="13">
        <f>IF(ISERROR(MATCH($B22,'Ar5130'!$A$2:$A$55,0))," ",LOOKUP($B22,'Ar5130'!$A$2:$E$55))</f>
        <v>5</v>
      </c>
      <c r="O22" s="13">
        <f>IF(ISERROR(MATCH($B22,'Ar5130'!$A$2:$A$55,0))," ",LOOKUP($B22,'Ar5130'!$A$2:$F$55))</f>
        <v>12</v>
      </c>
      <c r="P22" s="13">
        <f>IF(ISERROR(MATCH($B22,'Ar5130'!$A$2:$A$55,0))," ",LOOKUP($B22,'Ar5130'!$A$2:$G$55))</f>
        <v>0</v>
      </c>
      <c r="Q22" s="12">
        <f>IF(ISERROR(MATCH($B22,'Ae5130'!$A$2:$A$47,0))," ",LOOKUP($B22,'Ae5130'!$A$2:$B$47))</f>
        <v>6</v>
      </c>
      <c r="R22" s="12">
        <f>IF(ISERROR(MATCH($B22,'Ae5130'!$A$2:$A$47,0))," ",LOOKUP($B22,'Ae5130'!$A$2:$C$47))</f>
        <v>1</v>
      </c>
      <c r="S22" s="12">
        <f>IF(ISERROR(MATCH($B22,'Ae5130'!$A$2:$A$47,0))," ",LOOKUP($B22,'Ae5130'!$A$2:$D$47))</f>
        <v>0</v>
      </c>
      <c r="T22" s="12">
        <f>IF(ISERROR(MATCH($B22,'Ae5130'!$A$2:$A$47,0))," ",LOOKUP($B22,'Ae5130'!$A$2:$E$47))</f>
        <v>0</v>
      </c>
      <c r="U22" s="12">
        <f>IF(ISERROR(MATCH($B22,'Ae5130'!$A$2:$A$47,0))," ",LOOKUP($B22,'Ae5130'!$A$2:$F$47))</f>
        <v>0</v>
      </c>
      <c r="V22" s="12">
        <f>IF(ISERROR(MATCH($B22,'Ae5130'!$A$2:$A$47,0))," ",LOOKUP($B22,'Ae5130'!$A$2:$G$47))</f>
        <v>0</v>
      </c>
      <c r="W22" s="13" t="str">
        <f>IF(ISERROR(MATCH($B22,'Ae5159'!$A$2:$A$54,0))," ",LOOKUP($B22,'Ae5159'!$A$2:$B$54))</f>
        <v xml:space="preserve"> </v>
      </c>
      <c r="X22" s="13" t="str">
        <f>IF(ISERROR(MATCH($B22,'Ae5159'!$A$2:$A$54,0))," ",LOOKUP($B22,'Ae5159'!$A$2:$C$54))</f>
        <v xml:space="preserve"> </v>
      </c>
      <c r="Y22" s="13" t="str">
        <f>IF(ISERROR(MATCH($B22,'Ae5159'!$A$2:$A$54,0))," ",LOOKUP($B22,'Ae5159'!$A$2:$D$54))</f>
        <v xml:space="preserve"> </v>
      </c>
      <c r="Z22" s="13" t="str">
        <f>IF(ISERROR(MATCH($B22,'Ae5159'!$A$2:$A$54,0))," ",LOOKUP($B22,'Ae5159'!$A$2:$E$54))</f>
        <v xml:space="preserve"> </v>
      </c>
      <c r="AA22" s="13" t="str">
        <f>IF(ISERROR(MATCH($B22,'Ae5159'!$A$2:$A$54,0))," ",LOOKUP($B22,'Ae5159'!$A$2:$F$54))</f>
        <v xml:space="preserve"> </v>
      </c>
      <c r="AB22" s="13" t="str">
        <f>IF(ISERROR(MATCH($B22,'Ae5159'!$A$2:$A$54,0))," ",LOOKUP($B22,'Ae5159'!$A$2:$G$54))</f>
        <v xml:space="preserve"> </v>
      </c>
      <c r="AC22" s="13" t="str">
        <f>IF(ISERROR(MATCH($B22,'Ae5159'!$A$2:$A$54,0))," ",LOOKUP($B22,'Ae5159'!$A$2:$H$54))</f>
        <v xml:space="preserve"> </v>
      </c>
      <c r="AD22" s="13" t="str">
        <f>IF(ISERROR(MATCH($B22,'Ae5159'!$A$2:$A$54,0))," ",LOOKUP($B22,'Ae5159'!$A$2:$I$54))</f>
        <v xml:space="preserve"> </v>
      </c>
      <c r="AE22" s="13" t="str">
        <f>IF(ISERROR(MATCH($B22,'Ae5159'!$A$2:$A$54,0))," ",LOOKUP($B22,'Ae5159'!$A$2:$J$54))</f>
        <v xml:space="preserve"> </v>
      </c>
      <c r="AF22" s="13" t="str">
        <f>IF(ISERROR(MATCH($B22,'Ae5159'!$A$2:$A$54,0))," ",LOOKUP($B22,'Ae5159'!$A$2:$K$54))</f>
        <v xml:space="preserve"> </v>
      </c>
      <c r="AG22" s="13" t="str">
        <f>IF(ISERROR(MATCH($B22,'Ae5159'!$A$2:$A$54,0))," ",LOOKUP($B22,'Ae5159'!$A$2:$L$54))</f>
        <v xml:space="preserve"> </v>
      </c>
      <c r="AH22" s="13" t="str">
        <f>IF(ISERROR(MATCH($B22,'Ae5159'!$A$2:$A$54,0))," ",LOOKUP($B22,'Ae5159'!$A$2:$M$54))</f>
        <v xml:space="preserve"> </v>
      </c>
      <c r="AI22" s="13" t="str">
        <f>IF(ISERROR(MATCH($B22,'Ae5159'!$A$2:$A$54,0))," ",LOOKUP($B22,'Ae5159'!$A$2:$N$54))</f>
        <v xml:space="preserve"> </v>
      </c>
      <c r="AJ22" s="13" t="str">
        <f>IF(ISERROR(MATCH($B22,'Ae5159'!$A$2:$A$54,0))," ",LOOKUP($B22,'Ae5159'!$A$2:$O$54))</f>
        <v xml:space="preserve"> </v>
      </c>
      <c r="AK22" s="13" t="str">
        <f>IF(ISERROR(MATCH($B22,'Ae5159'!$A$2:$A$54,0))," ",LOOKUP($B22,'Ae5159'!$A$2:$P$54))</f>
        <v xml:space="preserve"> </v>
      </c>
      <c r="AL22" s="13" t="str">
        <f>IF(ISERROR(MATCH($B22,'Ae5159'!$A$2:$A$54,0))," ",LOOKUP($B22,'Ae5159'!$A$2:$Q$54))</f>
        <v xml:space="preserve"> </v>
      </c>
      <c r="AM22" s="13" t="str">
        <f>IF(ISERROR(MATCH($B22,'Ae5159'!$A$2:$A$54,0))," ",LOOKUP($B22,'Ae5159'!$A$2:$R$54))</f>
        <v xml:space="preserve"> </v>
      </c>
      <c r="AN22" s="13" t="str">
        <f>IF(ISERROR(MATCH($B22,'Ae5159'!$A$2:$A$54,0))," ",LOOKUP($B22,'Ae5159'!$A$2:$S$54))</f>
        <v xml:space="preserve"> </v>
      </c>
      <c r="AO22" s="12">
        <f>IF(ISERROR(MATCH($B22,'Ar5159'!$A$2:$A$54,0))," ",LOOKUP($B22,'Ar5159'!$A$2:$B$54))</f>
        <v>68483</v>
      </c>
      <c r="AP22" s="12">
        <f>IF(ISERROR(MATCH($B22,'Ar5159'!$A$2:$A$54,0))," ",LOOKUP($B22,'Ar5159'!$A$2:$C$54))</f>
        <v>8596</v>
      </c>
      <c r="AQ22" s="12">
        <f>IF(ISERROR(MATCH($B22,'Ar5159'!$A$2:$A$54,0))," ",LOOKUP($B22,'Ar5159'!$A$2:$D$54))</f>
        <v>0</v>
      </c>
      <c r="AR22" s="12">
        <f>IF(ISERROR(MATCH($B22,'Ar5159'!$A$2:$A$54,0))," ",LOOKUP($B22,'Ar5159'!$A$2:$E$54))</f>
        <v>2352</v>
      </c>
      <c r="AS22" s="12">
        <f>IF(ISERROR(MATCH($B22,'Ar5159'!$A$2:$A$54,0))," ",LOOKUP($B22,'Ar5159'!$A$2:$F$54))</f>
        <v>115</v>
      </c>
      <c r="AT22" s="12">
        <f>IF(ISERROR(MATCH($B22,'Ar5159'!$A$2:$A$54,0))," ",LOOKUP($B22,'Ar5159'!$A$2:$G$54))</f>
        <v>24</v>
      </c>
      <c r="AU22" s="12">
        <f>IF(ISERROR(MATCH($B22,'Ar5159'!$A$2:$A$54,0))," ",LOOKUP($B22,'Ar5159'!$A$2:$H$54))</f>
        <v>0</v>
      </c>
      <c r="AV22" s="12">
        <f>IF(ISERROR(MATCH($B22,'Ar5159'!$A$2:$A$54,0))," ",LOOKUP($B22,'Ar5159'!$A$2:$I$54))</f>
        <v>2</v>
      </c>
      <c r="AW22" s="12">
        <f>IF(ISERROR(MATCH($B22,'Ar5159'!$A$2:$A$54,0))," ",LOOKUP($B22,'Ar5159'!$A$2:$J$54))</f>
        <v>56</v>
      </c>
      <c r="AX22" s="12">
        <f>IF(ISERROR(MATCH($B22,'Ar5159'!$A$2:$A$54,0))," ",LOOKUP($B22,'Ar5159'!$A$2:$K$54))</f>
        <v>5</v>
      </c>
      <c r="AY22" s="12">
        <f>IF(ISERROR(MATCH($B22,'Ar5159'!$A$2:$A$54,0))," ",LOOKUP($B22,'Ar5159'!$A$2:$L$54))</f>
        <v>0</v>
      </c>
      <c r="AZ22" s="12">
        <f>IF(ISERROR(MATCH($B22,'Ar5159'!$A$2:$A$54,0))," ",LOOKUP($B22,'Ar5159'!$A$2:$M$54))</f>
        <v>1</v>
      </c>
      <c r="BA22" s="12">
        <f>IF(ISERROR(MATCH($B22,'Ar5159'!$A$2:$A$54,0))," ",LOOKUP($B22,'Ar5159'!$A$2:$N$54))</f>
        <v>488481</v>
      </c>
      <c r="BB22" s="12">
        <f>IF(ISERROR(MATCH($B22,'Ar5159'!$A$2:$A$54,0))," ",LOOKUP($B22,'Ar5159'!$A$2:$O$54))</f>
        <v>14445</v>
      </c>
      <c r="BC22" s="12">
        <f>IF(ISERROR(MATCH($B22,'Ar5159'!$A$2:$A$54,0))," ",LOOKUP($B22,'Ar5159'!$A$2:$P$54))</f>
        <v>1239</v>
      </c>
      <c r="BD22" s="12">
        <f>IF(ISERROR(MATCH($B22,'Ar5159'!$A$2:$A$54,0))," ",LOOKUP($B22,'Ar5159'!$A$2:$Q$54))</f>
        <v>83</v>
      </c>
      <c r="BE22" s="12">
        <f>IF(ISERROR(MATCH($B22,'Ar5159'!$A$2:$A$54,0))," ",LOOKUP($B22,'Ar5159'!$A$2:$R$54))</f>
        <v>299</v>
      </c>
      <c r="BF22" s="12">
        <f>IF(ISERROR(MATCH($B22,'Ar5159'!$A$2:$A$54,0))," ",LOOKUP($B22,'Ar5159'!$A$2:$S$54))</f>
        <v>59</v>
      </c>
      <c r="BG22" s="13" t="str">
        <f>IF(ISERROR(MATCH($B22,'Aw5159'!$A$1:$A$49,0))," ",LOOKUP($B22,'Aw5159'!$A$1:$B$49))</f>
        <v xml:space="preserve"> </v>
      </c>
      <c r="BH22" s="13" t="str">
        <f>IF(ISERROR(MATCH($B22,'Aw5159'!$A$1:$A$49,0))," ",LOOKUP($B22,'Aw5159'!$A$1:$C$49))</f>
        <v xml:space="preserve"> </v>
      </c>
      <c r="BI22" s="13" t="str">
        <f>IF(ISERROR(MATCH($B22,'Aw5159'!$A$1:$A$49,0))," ",LOOKUP($B22,'Aw5159'!$A$1:$D$49))</f>
        <v xml:space="preserve"> </v>
      </c>
      <c r="BJ22" s="12">
        <f>IF(ISERROR(MATCH($B22,Abui3!$A$2:$A$47,0))," ",LOOKUP($B22,Abui3!$A$2:$B$47))</f>
        <v>0</v>
      </c>
      <c r="BK22" s="12">
        <f>IF(ISERROR(MATCH($B22,Abui3!$A$2:$A$47,0))," ",LOOKUP($B22,Abui3!$A$2:$C$47))</f>
        <v>181</v>
      </c>
      <c r="BL22" s="12">
        <f>IF(ISERROR(MATCH($B22,Abui3!$A$2:$A$47,0))," ",LOOKUP($B22,Abui3!$A$2:$D$47))</f>
        <v>3</v>
      </c>
      <c r="BM22" s="12">
        <f>IF(ISERROR(MATCH($B22,Abui3!$A$2:$A$47,0))," ",LOOKUP($B22,Abui3!$A$2:$E$47))</f>
        <v>0</v>
      </c>
    </row>
    <row r="23" spans="1:65" x14ac:dyDescent="0.2">
      <c r="A23" s="2" t="s">
        <v>19</v>
      </c>
      <c r="B23" s="3" t="s">
        <v>72</v>
      </c>
      <c r="C23" s="12">
        <f>IF(ISERROR(MATCH($B23,'Ar207'!$A$2:$A$54,0))," ",LOOKUP($B23,'Ar207'!$A$2:$B$54))</f>
        <v>24780</v>
      </c>
      <c r="D23" s="12">
        <f>IF(ISERROR(MATCH($B23,'Ar207'!$A$2:$A$54,0))," ",LOOKUP($B23,'Ar207'!$A$2:$C$54))</f>
        <v>135</v>
      </c>
      <c r="E23" s="12">
        <f>IF(ISERROR(MATCH($B23,'Ar207'!$A$2:$A$54,0))," ",LOOKUP($B23,'Ar207'!$A$2:$D$54))</f>
        <v>40</v>
      </c>
      <c r="F23" s="13" t="str">
        <f>IF(ISERROR(MATCH($B23,'Ae207'!$A$2:$A$54,0))," ",LOOKUP($B23,'Ae207'!$A$2:$B$54))</f>
        <v xml:space="preserve"> </v>
      </c>
      <c r="G23" s="13" t="str">
        <f>IF(ISERROR(MATCH(B23,'Ae207'!$A$2:$A$46,0))," ",LOOKUP($B23,'Ae207'!$A$2:$C$46))</f>
        <v xml:space="preserve"> </v>
      </c>
      <c r="H23" s="13" t="str">
        <f>IF(ISERROR(MATCH($B23,'Ae207'!$A$2:$A$46,0))," ",LOOKUP($B23,'Ae207'!$A$2:$D$46))</f>
        <v xml:space="preserve"> </v>
      </c>
      <c r="I23" s="12">
        <f>IF(ISERROR(MATCH($B23,'Ar581'!$A$2:$A$56,0))," ",_xlfn.XLOOKUP($B23,'Ar581'!$A$2:$A$56,'Ar581'!$B$2:$B$56,"NA",0))</f>
        <v>57211</v>
      </c>
      <c r="J23" s="19">
        <f>IF(ISERROR(MATCH($B23,'Ar581'!$A$2:$A$56,0))," ",_xlfn.XLOOKUP($B23,'Ar581'!$A$2:$A$56,'Ar581'!$C$2:$C$56,"NA",0))</f>
        <v>3043583</v>
      </c>
      <c r="K23" s="13">
        <f>IF(ISERROR(MATCH($B23,'Ar5130'!$A$2:$A$55,0))," ",LOOKUP($B23,'Ar5130'!$A$2:$B$55))</f>
        <v>4768</v>
      </c>
      <c r="L23" s="13">
        <f>IF(ISERROR(MATCH($B23,'Ar5130'!$A$2:$A$55,0))," ",LOOKUP($B23,'Ar5130'!$A$2:$C$55))</f>
        <v>460</v>
      </c>
      <c r="M23" s="13">
        <f>IF(ISERROR(MATCH($B23,'Ar5130'!$A$2:$A$55,0))," ",LOOKUP($B23,'Ar5130'!$A$2:$D$55))</f>
        <v>12</v>
      </c>
      <c r="N23" s="13">
        <f>IF(ISERROR(MATCH($B23,'Ar5130'!$A$2:$A$55,0))," ",LOOKUP($B23,'Ar5130'!$A$2:$E$55))</f>
        <v>0</v>
      </c>
      <c r="O23" s="13">
        <f>IF(ISERROR(MATCH($B23,'Ar5130'!$A$2:$A$55,0))," ",LOOKUP($B23,'Ar5130'!$A$2:$F$55))</f>
        <v>3</v>
      </c>
      <c r="P23" s="13">
        <f>IF(ISERROR(MATCH($B23,'Ar5130'!$A$2:$A$55,0))," ",LOOKUP($B23,'Ar5130'!$A$2:$G$55))</f>
        <v>0</v>
      </c>
      <c r="Q23" s="12" t="str">
        <f>IF(ISERROR(MATCH($B23,'Ae5130'!$A$2:$A$47,0))," ",LOOKUP($B23,'Ae5130'!$A$2:$B$47))</f>
        <v xml:space="preserve"> </v>
      </c>
      <c r="R23" s="12" t="str">
        <f>IF(ISERROR(MATCH($B23,'Ae5130'!$A$2:$A$47,0))," ",LOOKUP($B23,'Ae5130'!$A$2:$C$47))</f>
        <v xml:space="preserve"> </v>
      </c>
      <c r="S23" s="12" t="str">
        <f>IF(ISERROR(MATCH($B23,'Ae5130'!$A$2:$A$47,0))," ",LOOKUP($B23,'Ae5130'!$A$2:$D$47))</f>
        <v xml:space="preserve"> </v>
      </c>
      <c r="T23" s="12" t="str">
        <f>IF(ISERROR(MATCH($B23,'Ae5130'!$A$2:$A$47,0))," ",LOOKUP($B23,'Ae5130'!$A$2:$E$47))</f>
        <v xml:space="preserve"> </v>
      </c>
      <c r="U23" s="12" t="str">
        <f>IF(ISERROR(MATCH($B23,'Ae5130'!$A$2:$A$47,0))," ",LOOKUP($B23,'Ae5130'!$A$2:$F$47))</f>
        <v xml:space="preserve"> </v>
      </c>
      <c r="V23" s="12" t="str">
        <f>IF(ISERROR(MATCH($B23,'Ae5130'!$A$2:$A$47,0))," ",LOOKUP($B23,'Ae5130'!$A$2:$G$47))</f>
        <v xml:space="preserve"> </v>
      </c>
      <c r="W23" s="13" t="str">
        <f>IF(ISERROR(MATCH($B23,'Ae5159'!$A$2:$A$54,0))," ",LOOKUP($B23,'Ae5159'!$A$2:$B$54))</f>
        <v xml:space="preserve"> </v>
      </c>
      <c r="X23" s="13" t="str">
        <f>IF(ISERROR(MATCH($B23,'Ae5159'!$A$2:$A$54,0))," ",LOOKUP($B23,'Ae5159'!$A$2:$C$54))</f>
        <v xml:space="preserve"> </v>
      </c>
      <c r="Y23" s="13" t="str">
        <f>IF(ISERROR(MATCH($B23,'Ae5159'!$A$2:$A$54,0))," ",LOOKUP($B23,'Ae5159'!$A$2:$D$54))</f>
        <v xml:space="preserve"> </v>
      </c>
      <c r="Z23" s="13" t="str">
        <f>IF(ISERROR(MATCH($B23,'Ae5159'!$A$2:$A$54,0))," ",LOOKUP($B23,'Ae5159'!$A$2:$E$54))</f>
        <v xml:space="preserve"> </v>
      </c>
      <c r="AA23" s="13" t="str">
        <f>IF(ISERROR(MATCH($B23,'Ae5159'!$A$2:$A$54,0))," ",LOOKUP($B23,'Ae5159'!$A$2:$F$54))</f>
        <v xml:space="preserve"> </v>
      </c>
      <c r="AB23" s="13" t="str">
        <f>IF(ISERROR(MATCH($B23,'Ae5159'!$A$2:$A$54,0))," ",LOOKUP($B23,'Ae5159'!$A$2:$G$54))</f>
        <v xml:space="preserve"> </v>
      </c>
      <c r="AC23" s="13" t="str">
        <f>IF(ISERROR(MATCH($B23,'Ae5159'!$A$2:$A$54,0))," ",LOOKUP($B23,'Ae5159'!$A$2:$H$54))</f>
        <v xml:space="preserve"> </v>
      </c>
      <c r="AD23" s="13" t="str">
        <f>IF(ISERROR(MATCH($B23,'Ae5159'!$A$2:$A$54,0))," ",LOOKUP($B23,'Ae5159'!$A$2:$I$54))</f>
        <v xml:space="preserve"> </v>
      </c>
      <c r="AE23" s="13" t="str">
        <f>IF(ISERROR(MATCH($B23,'Ae5159'!$A$2:$A$54,0))," ",LOOKUP($B23,'Ae5159'!$A$2:$J$54))</f>
        <v xml:space="preserve"> </v>
      </c>
      <c r="AF23" s="13" t="str">
        <f>IF(ISERROR(MATCH($B23,'Ae5159'!$A$2:$A$54,0))," ",LOOKUP($B23,'Ae5159'!$A$2:$K$54))</f>
        <v xml:space="preserve"> </v>
      </c>
      <c r="AG23" s="13" t="str">
        <f>IF(ISERROR(MATCH($B23,'Ae5159'!$A$2:$A$54,0))," ",LOOKUP($B23,'Ae5159'!$A$2:$L$54))</f>
        <v xml:space="preserve"> </v>
      </c>
      <c r="AH23" s="13" t="str">
        <f>IF(ISERROR(MATCH($B23,'Ae5159'!$A$2:$A$54,0))," ",LOOKUP($B23,'Ae5159'!$A$2:$M$54))</f>
        <v xml:space="preserve"> </v>
      </c>
      <c r="AI23" s="13" t="str">
        <f>IF(ISERROR(MATCH($B23,'Ae5159'!$A$2:$A$54,0))," ",LOOKUP($B23,'Ae5159'!$A$2:$N$54))</f>
        <v xml:space="preserve"> </v>
      </c>
      <c r="AJ23" s="13" t="str">
        <f>IF(ISERROR(MATCH($B23,'Ae5159'!$A$2:$A$54,0))," ",LOOKUP($B23,'Ae5159'!$A$2:$O$54))</f>
        <v xml:space="preserve"> </v>
      </c>
      <c r="AK23" s="13" t="str">
        <f>IF(ISERROR(MATCH($B23,'Ae5159'!$A$2:$A$54,0))," ",LOOKUP($B23,'Ae5159'!$A$2:$P$54))</f>
        <v xml:space="preserve"> </v>
      </c>
      <c r="AL23" s="13" t="str">
        <f>IF(ISERROR(MATCH($B23,'Ae5159'!$A$2:$A$54,0))," ",LOOKUP($B23,'Ae5159'!$A$2:$Q$54))</f>
        <v xml:space="preserve"> </v>
      </c>
      <c r="AM23" s="13" t="str">
        <f>IF(ISERROR(MATCH($B23,'Ae5159'!$A$2:$A$54,0))," ",LOOKUP($B23,'Ae5159'!$A$2:$R$54))</f>
        <v xml:space="preserve"> </v>
      </c>
      <c r="AN23" s="13" t="str">
        <f>IF(ISERROR(MATCH($B23,'Ae5159'!$A$2:$A$54,0))," ",LOOKUP($B23,'Ae5159'!$A$2:$S$54))</f>
        <v xml:space="preserve"> </v>
      </c>
      <c r="AO23" s="12">
        <f>IF(ISERROR(MATCH($B23,'Ar5159'!$A$2:$A$54,0))," ",LOOKUP($B23,'Ar5159'!$A$2:$B$54))</f>
        <v>25187</v>
      </c>
      <c r="AP23" s="12">
        <f>IF(ISERROR(MATCH($B23,'Ar5159'!$A$2:$A$54,0))," ",LOOKUP($B23,'Ar5159'!$A$2:$C$54))</f>
        <v>7493</v>
      </c>
      <c r="AQ23" s="12">
        <f>IF(ISERROR(MATCH($B23,'Ar5159'!$A$2:$A$54,0))," ",LOOKUP($B23,'Ar5159'!$A$2:$D$54))</f>
        <v>0</v>
      </c>
      <c r="AR23" s="12">
        <f>IF(ISERROR(MATCH($B23,'Ar5159'!$A$2:$A$54,0))," ",LOOKUP($B23,'Ar5159'!$A$2:$E$54))</f>
        <v>1556</v>
      </c>
      <c r="AS23" s="12">
        <f>IF(ISERROR(MATCH($B23,'Ar5159'!$A$2:$A$54,0))," ",LOOKUP($B23,'Ar5159'!$A$2:$F$54))</f>
        <v>65</v>
      </c>
      <c r="AT23" s="12">
        <f>IF(ISERROR(MATCH($B23,'Ar5159'!$A$2:$A$54,0))," ",LOOKUP($B23,'Ar5159'!$A$2:$G$54))</f>
        <v>17</v>
      </c>
      <c r="AU23" s="12">
        <f>IF(ISERROR(MATCH($B23,'Ar5159'!$A$2:$A$54,0))," ",LOOKUP($B23,'Ar5159'!$A$2:$H$54))</f>
        <v>0</v>
      </c>
      <c r="AV23" s="12">
        <f>IF(ISERROR(MATCH($B23,'Ar5159'!$A$2:$A$54,0))," ",LOOKUP($B23,'Ar5159'!$A$2:$I$54))</f>
        <v>18</v>
      </c>
      <c r="AW23" s="12">
        <f>IF(ISERROR(MATCH($B23,'Ar5159'!$A$2:$A$54,0))," ",LOOKUP($B23,'Ar5159'!$A$2:$J$54))</f>
        <v>24</v>
      </c>
      <c r="AX23" s="12">
        <f>IF(ISERROR(MATCH($B23,'Ar5159'!$A$2:$A$54,0))," ",LOOKUP($B23,'Ar5159'!$A$2:$K$54))</f>
        <v>3</v>
      </c>
      <c r="AY23" s="12">
        <f>IF(ISERROR(MATCH($B23,'Ar5159'!$A$2:$A$54,0))," ",LOOKUP($B23,'Ar5159'!$A$2:$L$54))</f>
        <v>0</v>
      </c>
      <c r="AZ23" s="12">
        <f>IF(ISERROR(MATCH($B23,'Ar5159'!$A$2:$A$54,0))," ",LOOKUP($B23,'Ar5159'!$A$2:$M$54))</f>
        <v>2</v>
      </c>
      <c r="BA23" s="12">
        <f>IF(ISERROR(MATCH($B23,'Ar5159'!$A$2:$A$54,0))," ",LOOKUP($B23,'Ar5159'!$A$2:$N$54))</f>
        <v>318460</v>
      </c>
      <c r="BB23" s="12">
        <f>IF(ISERROR(MATCH($B23,'Ar5159'!$A$2:$A$54,0))," ",LOOKUP($B23,'Ar5159'!$A$2:$O$54))</f>
        <v>19863</v>
      </c>
      <c r="BC23" s="12">
        <f>IF(ISERROR(MATCH($B23,'Ar5159'!$A$2:$A$54,0))," ",LOOKUP($B23,'Ar5159'!$A$2:$P$54))</f>
        <v>1079</v>
      </c>
      <c r="BD23" s="12">
        <f>IF(ISERROR(MATCH($B23,'Ar5159'!$A$2:$A$54,0))," ",LOOKUP($B23,'Ar5159'!$A$2:$Q$54))</f>
        <v>369</v>
      </c>
      <c r="BE23" s="12">
        <f>IF(ISERROR(MATCH($B23,'Ar5159'!$A$2:$A$54,0))," ",LOOKUP($B23,'Ar5159'!$A$2:$R$54))</f>
        <v>399</v>
      </c>
      <c r="BF23" s="12">
        <f>IF(ISERROR(MATCH($B23,'Ar5159'!$A$2:$A$54,0))," ",LOOKUP($B23,'Ar5159'!$A$2:$S$54))</f>
        <v>46</v>
      </c>
      <c r="BG23" s="13">
        <f>IF(ISERROR(MATCH($B23,'Aw5159'!$A$1:$A$49,0))," ",LOOKUP($B23,'Aw5159'!$A$1:$B$49))</f>
        <v>322</v>
      </c>
      <c r="BH23" s="13">
        <f>IF(ISERROR(MATCH($B23,'Aw5159'!$A$1:$A$49,0))," ",LOOKUP($B23,'Aw5159'!$A$1:$C$49))</f>
        <v>153</v>
      </c>
      <c r="BI23" s="13">
        <f>IF(ISERROR(MATCH($B23,'Aw5159'!$A$1:$A$49,0))," ",LOOKUP($B23,'Aw5159'!$A$1:$D$49))</f>
        <v>3549</v>
      </c>
      <c r="BJ23" s="12">
        <f>IF(ISERROR(MATCH($B23,Abui3!$A$2:$A$47,0))," ",LOOKUP($B23,Abui3!$A$2:$B$47))</f>
        <v>211</v>
      </c>
      <c r="BK23" s="12">
        <f>IF(ISERROR(MATCH($B23,Abui3!$A$2:$A$47,0))," ",LOOKUP($B23,Abui3!$A$2:$C$47))</f>
        <v>1566</v>
      </c>
      <c r="BL23" s="12">
        <f>IF(ISERROR(MATCH($B23,Abui3!$A$2:$A$47,0))," ",LOOKUP($B23,Abui3!$A$2:$D$47))</f>
        <v>17</v>
      </c>
      <c r="BM23" s="12">
        <f>IF(ISERROR(MATCH($B23,Abui3!$A$2:$A$47,0))," ",LOOKUP($B23,Abui3!$A$2:$E$47))</f>
        <v>3</v>
      </c>
    </row>
    <row r="24" spans="1:65" s="30" customFormat="1" x14ac:dyDescent="0.2">
      <c r="A24" s="27" t="s">
        <v>20</v>
      </c>
      <c r="B24" s="28" t="s">
        <v>73</v>
      </c>
      <c r="C24" s="29">
        <f>IF(ISERROR(MATCH($B24,'Ar207'!$A$2:$A$54,0))," ",LOOKUP($B24,'Ar207'!$A$2:$B$54))</f>
        <v>88040</v>
      </c>
      <c r="D24" s="29">
        <f>IF(ISERROR(MATCH($B24,'Ar207'!$A$2:$A$54,0))," ",LOOKUP($B24,'Ar207'!$A$2:$C$54))</f>
        <v>1173</v>
      </c>
      <c r="E24" s="29">
        <f>IF(ISERROR(MATCH($B24,'Ar207'!$A$2:$A$54,0))," ",LOOKUP($B24,'Ar207'!$A$2:$D$54))</f>
        <v>176</v>
      </c>
      <c r="F24" s="29" t="str">
        <f>IF(ISERROR(MATCH($B24,'Ae207'!$A$2:$A$54,0))," ",LOOKUP($B24,'Ae207'!$A$2:$B$54))</f>
        <v xml:space="preserve"> </v>
      </c>
      <c r="G24" s="29" t="str">
        <f>IF(ISERROR(MATCH(B24,'Ae207'!$A$2:$A$46,0))," ",LOOKUP($B24,'Ae207'!$A$2:$C$46))</f>
        <v xml:space="preserve"> </v>
      </c>
      <c r="H24" s="76" t="str">
        <f>IF(ISERROR(MATCH($B24,'Ae207'!$A$2:$A$46,0))," ",LOOKUP($B24,'Ae207'!$A$2:$D$46))</f>
        <v xml:space="preserve"> </v>
      </c>
      <c r="I24" s="12">
        <f>IF(ISERROR(MATCH($B24,'Ar581'!$A$2:$A$56,0))," ",_xlfn.XLOOKUP($B24,'Ar581'!$A$2:$A$56,'Ar581'!$B$2:$B$56,"NA",0))</f>
        <v>171416</v>
      </c>
      <c r="J24" s="19">
        <f>IF(ISERROR(MATCH($B24,'Ar581'!$A$2:$A$56,0))," ",_xlfn.XLOOKUP($B24,'Ar581'!$A$2:$A$56,'Ar581'!$C$2:$C$56,"NA",0))</f>
        <v>11670685</v>
      </c>
      <c r="K24" s="29">
        <f>IF(ISERROR(MATCH($B24,'Ar5130'!$A$2:$A$55,0))," ",LOOKUP($B24,'Ar5130'!$A$2:$B$55))</f>
        <v>10230</v>
      </c>
      <c r="L24" s="29">
        <f>IF(ISERROR(MATCH($B24,'Ar5130'!$A$2:$A$55,0))," ",LOOKUP($B24,'Ar5130'!$A$2:$C$55))</f>
        <v>1693</v>
      </c>
      <c r="M24" s="29">
        <f>IF(ISERROR(MATCH($B24,'Ar5130'!$A$2:$A$55,0))," ",LOOKUP($B24,'Ar5130'!$A$2:$D$55))</f>
        <v>110</v>
      </c>
      <c r="N24" s="29">
        <f>IF(ISERROR(MATCH($B24,'Ar5130'!$A$2:$A$55,0))," ",LOOKUP($B24,'Ar5130'!$A$2:$E$55))</f>
        <v>10</v>
      </c>
      <c r="O24" s="29">
        <f>IF(ISERROR(MATCH($B24,'Ar5130'!$A$2:$A$55,0))," ",LOOKUP($B24,'Ar5130'!$A$2:$F$55))</f>
        <v>36</v>
      </c>
      <c r="P24" s="29">
        <f>IF(ISERROR(MATCH($B24,'Ar5130'!$A$2:$A$55,0))," ",LOOKUP($B24,'Ar5130'!$A$2:$G$55))</f>
        <v>2</v>
      </c>
      <c r="Q24" s="29">
        <f>IF(ISERROR(MATCH($B24,'Ae5130'!$A$2:$A$47,0))," ",LOOKUP($B24,'Ae5130'!$A$2:$B$47))</f>
        <v>3</v>
      </c>
      <c r="R24" s="29">
        <f>IF(ISERROR(MATCH($B24,'Ae5130'!$A$2:$A$47,0))," ",LOOKUP($B24,'Ae5130'!$A$2:$C$47))</f>
        <v>3</v>
      </c>
      <c r="S24" s="29">
        <f>IF(ISERROR(MATCH($B24,'Ae5130'!$A$2:$A$47,0))," ",LOOKUP($B24,'Ae5130'!$A$2:$D$47))</f>
        <v>0</v>
      </c>
      <c r="T24" s="29">
        <f>IF(ISERROR(MATCH($B24,'Ae5130'!$A$2:$A$47,0))," ",LOOKUP($B24,'Ae5130'!$A$2:$E$47))</f>
        <v>0</v>
      </c>
      <c r="U24" s="29">
        <f>IF(ISERROR(MATCH($B24,'Ae5130'!$A$2:$A$47,0))," ",LOOKUP($B24,'Ae5130'!$A$2:$F$47))</f>
        <v>0</v>
      </c>
      <c r="V24" s="29">
        <f>IF(ISERROR(MATCH($B24,'Ae5130'!$A$2:$A$47,0))," ",LOOKUP($B24,'Ae5130'!$A$2:$G$47))</f>
        <v>0</v>
      </c>
      <c r="W24" s="29">
        <f>IF(ISERROR(MATCH($B24,'Ae5159'!$A$2:$A$54,0))," ",LOOKUP($B24,'Ae5159'!$A$2:$B$54))</f>
        <v>0</v>
      </c>
      <c r="X24" s="29">
        <f>IF(ISERROR(MATCH($B24,'Ae5159'!$A$2:$A$54,0))," ",LOOKUP($B24,'Ae5159'!$A$2:$C$54))</f>
        <v>0</v>
      </c>
      <c r="Y24" s="29">
        <f>IF(ISERROR(MATCH($B24,'Ae5159'!$A$2:$A$54,0))," ",LOOKUP($B24,'Ae5159'!$A$2:$D$54))</f>
        <v>0</v>
      </c>
      <c r="Z24" s="29">
        <f>IF(ISERROR(MATCH($B24,'Ae5159'!$A$2:$A$54,0))," ",LOOKUP($B24,'Ae5159'!$A$2:$E$54))</f>
        <v>0</v>
      </c>
      <c r="AA24" s="29">
        <f>IF(ISERROR(MATCH($B24,'Ae5159'!$A$2:$A$54,0))," ",LOOKUP($B24,'Ae5159'!$A$2:$F$54))</f>
        <v>0</v>
      </c>
      <c r="AB24" s="29">
        <f>IF(ISERROR(MATCH($B24,'Ae5159'!$A$2:$A$54,0))," ",LOOKUP($B24,'Ae5159'!$A$2:$G$54))</f>
        <v>0</v>
      </c>
      <c r="AC24" s="29">
        <f>IF(ISERROR(MATCH($B24,'Ae5159'!$A$2:$A$54,0))," ",LOOKUP($B24,'Ae5159'!$A$2:$H$54))</f>
        <v>0</v>
      </c>
      <c r="AD24" s="29">
        <f>IF(ISERROR(MATCH($B24,'Ae5159'!$A$2:$A$54,0))," ",LOOKUP($B24,'Ae5159'!$A$2:$I$54))</f>
        <v>0</v>
      </c>
      <c r="AE24" s="29">
        <f>IF(ISERROR(MATCH($B24,'Ae5159'!$A$2:$A$54,0))," ",LOOKUP($B24,'Ae5159'!$A$2:$J$54))</f>
        <v>0</v>
      </c>
      <c r="AF24" s="29">
        <f>IF(ISERROR(MATCH($B24,'Ae5159'!$A$2:$A$54,0))," ",LOOKUP($B24,'Ae5159'!$A$2:$K$54))</f>
        <v>0</v>
      </c>
      <c r="AG24" s="29">
        <f>IF(ISERROR(MATCH($B24,'Ae5159'!$A$2:$A$54,0))," ",LOOKUP($B24,'Ae5159'!$A$2:$L$54))</f>
        <v>0</v>
      </c>
      <c r="AH24" s="29">
        <f>IF(ISERROR(MATCH($B24,'Ae5159'!$A$2:$A$54,0))," ",LOOKUP($B24,'Ae5159'!$A$2:$M$54))</f>
        <v>0</v>
      </c>
      <c r="AI24" s="29">
        <f>IF(ISERROR(MATCH($B24,'Ae5159'!$A$2:$A$54,0))," ",LOOKUP($B24,'Ae5159'!$A$2:$N$54))</f>
        <v>0</v>
      </c>
      <c r="AJ24" s="29">
        <f>IF(ISERROR(MATCH($B24,'Ae5159'!$A$2:$A$54,0))," ",LOOKUP($B24,'Ae5159'!$A$2:$O$54))</f>
        <v>0</v>
      </c>
      <c r="AK24" s="29">
        <f>IF(ISERROR(MATCH($B24,'Ae5159'!$A$2:$A$54,0))," ",LOOKUP($B24,'Ae5159'!$A$2:$P$54))</f>
        <v>0</v>
      </c>
      <c r="AL24" s="29">
        <f>IF(ISERROR(MATCH($B24,'Ae5159'!$A$2:$A$54,0))," ",LOOKUP($B24,'Ae5159'!$A$2:$Q$54))</f>
        <v>0</v>
      </c>
      <c r="AM24" s="29">
        <f>IF(ISERROR(MATCH($B24,'Ae5159'!$A$2:$A$54,0))," ",LOOKUP($B24,'Ae5159'!$A$2:$R$54))</f>
        <v>0</v>
      </c>
      <c r="AN24" s="29">
        <f>IF(ISERROR(MATCH($B24,'Ae5159'!$A$2:$A$54,0))," ",LOOKUP($B24,'Ae5159'!$A$2:$S$54))</f>
        <v>0</v>
      </c>
      <c r="AO24" s="29">
        <f>IF(ISERROR(MATCH($B24,'Ar5159'!$A$2:$A$54,0))," ",LOOKUP($B24,'Ar5159'!$A$2:$B$54))</f>
        <v>114182</v>
      </c>
      <c r="AP24" s="29">
        <f>IF(ISERROR(MATCH($B24,'Ar5159'!$A$2:$A$54,0))," ",LOOKUP($B24,'Ar5159'!$A$2:$C$54))</f>
        <v>24225</v>
      </c>
      <c r="AQ24" s="29">
        <f>IF(ISERROR(MATCH($B24,'Ar5159'!$A$2:$A$54,0))," ",LOOKUP($B24,'Ar5159'!$A$2:$D$54))</f>
        <v>0</v>
      </c>
      <c r="AR24" s="29">
        <f>IF(ISERROR(MATCH($B24,'Ar5159'!$A$2:$A$54,0))," ",LOOKUP($B24,'Ar5159'!$A$2:$E$54))</f>
        <v>4974</v>
      </c>
      <c r="AS24" s="29">
        <f>IF(ISERROR(MATCH($B24,'Ar5159'!$A$2:$A$54,0))," ",LOOKUP($B24,'Ar5159'!$A$2:$F$54))</f>
        <v>2144</v>
      </c>
      <c r="AT24" s="29">
        <f>IF(ISERROR(MATCH($B24,'Ar5159'!$A$2:$A$54,0))," ",LOOKUP($B24,'Ar5159'!$A$2:$G$54))</f>
        <v>84</v>
      </c>
      <c r="AU24" s="29">
        <f>IF(ISERROR(MATCH($B24,'Ar5159'!$A$2:$A$54,0))," ",LOOKUP($B24,'Ar5159'!$A$2:$H$54))</f>
        <v>0</v>
      </c>
      <c r="AV24" s="29">
        <f>IF(ISERROR(MATCH($B24,'Ar5159'!$A$2:$A$54,0))," ",LOOKUP($B24,'Ar5159'!$A$2:$I$54))</f>
        <v>164</v>
      </c>
      <c r="AW24" s="29">
        <f>IF(ISERROR(MATCH($B24,'Ar5159'!$A$2:$A$54,0))," ",LOOKUP($B24,'Ar5159'!$A$2:$J$54))</f>
        <v>447</v>
      </c>
      <c r="AX24" s="29">
        <f>IF(ISERROR(MATCH($B24,'Ar5159'!$A$2:$A$54,0))," ",LOOKUP($B24,'Ar5159'!$A$2:$K$54))</f>
        <v>13</v>
      </c>
      <c r="AY24" s="29">
        <f>IF(ISERROR(MATCH($B24,'Ar5159'!$A$2:$A$54,0))," ",LOOKUP($B24,'Ar5159'!$A$2:$L$54))</f>
        <v>0</v>
      </c>
      <c r="AZ24" s="29">
        <f>IF(ISERROR(MATCH($B24,'Ar5159'!$A$2:$A$54,0))," ",LOOKUP($B24,'Ar5159'!$A$2:$M$54))</f>
        <v>10</v>
      </c>
      <c r="BA24" s="29">
        <f>IF(ISERROR(MATCH($B24,'Ar5159'!$A$2:$A$54,0))," ",LOOKUP($B24,'Ar5159'!$A$2:$N$54))</f>
        <v>1286238</v>
      </c>
      <c r="BB24" s="29">
        <f>IF(ISERROR(MATCH($B24,'Ar5159'!$A$2:$A$54,0))," ",LOOKUP($B24,'Ar5159'!$A$2:$O$54))</f>
        <v>13377</v>
      </c>
      <c r="BC24" s="29">
        <f>IF(ISERROR(MATCH($B24,'Ar5159'!$A$2:$A$54,0))," ",LOOKUP($B24,'Ar5159'!$A$2:$P$54))</f>
        <v>13650</v>
      </c>
      <c r="BD24" s="29">
        <f>IF(ISERROR(MATCH($B24,'Ar5159'!$A$2:$A$54,0))," ",LOOKUP($B24,'Ar5159'!$A$2:$Q$54))</f>
        <v>201</v>
      </c>
      <c r="BE24" s="29">
        <f>IF(ISERROR(MATCH($B24,'Ar5159'!$A$2:$A$54,0))," ",LOOKUP($B24,'Ar5159'!$A$2:$R$54))</f>
        <v>3622</v>
      </c>
      <c r="BF24" s="29">
        <f>IF(ISERROR(MATCH($B24,'Ar5159'!$A$2:$A$54,0))," ",LOOKUP($B24,'Ar5159'!$A$2:$S$54))</f>
        <v>32</v>
      </c>
      <c r="BG24" s="29">
        <f>IF(ISERROR(MATCH($B24,'Aw5159'!$A$1:$A$49,0))," ",LOOKUP($B24,'Aw5159'!$A$1:$B$49))</f>
        <v>87</v>
      </c>
      <c r="BH24" s="29">
        <f>IF(ISERROR(MATCH($B24,'Aw5159'!$A$1:$A$49,0))," ",LOOKUP($B24,'Aw5159'!$A$1:$C$49))</f>
        <v>0</v>
      </c>
      <c r="BI24" s="29">
        <f>IF(ISERROR(MATCH($B24,'Aw5159'!$A$1:$A$49,0))," ",LOOKUP($B24,'Aw5159'!$A$1:$D$49))</f>
        <v>1014</v>
      </c>
      <c r="BJ24" s="29" t="str">
        <f>IF(ISERROR(MATCH($B24,Abui3!$A$2:$A$47,0))," ",LOOKUP($B24,Abui3!$A$2:$B$47))</f>
        <v xml:space="preserve"> </v>
      </c>
      <c r="BK24" s="29" t="str">
        <f>IF(ISERROR(MATCH($B24,Abui3!$A$2:$A$47,0))," ",LOOKUP($B24,Abui3!$A$2:$C$47))</f>
        <v xml:space="preserve"> </v>
      </c>
      <c r="BL24" s="29" t="str">
        <f>IF(ISERROR(MATCH($B24,Abui3!$A$2:$A$47,0))," ",LOOKUP($B24,Abui3!$A$2:$D$47))</f>
        <v xml:space="preserve"> </v>
      </c>
      <c r="BM24" s="29" t="str">
        <f>IF(ISERROR(MATCH($B24,Abui3!$A$2:$A$47,0))," ",LOOKUP($B24,Abui3!$A$2:$E$47))</f>
        <v xml:space="preserve"> </v>
      </c>
    </row>
    <row r="25" spans="1:65" x14ac:dyDescent="0.2">
      <c r="A25" s="2" t="s">
        <v>21</v>
      </c>
      <c r="B25" s="3" t="s">
        <v>74</v>
      </c>
      <c r="C25" s="12">
        <f>IF(ISERROR(MATCH($B25,'Ar207'!$A$2:$A$54,0))," ",LOOKUP($B25,'Ar207'!$A$2:$B$54))</f>
        <v>177789</v>
      </c>
      <c r="D25" s="12">
        <f>IF(ISERROR(MATCH($B25,'Ar207'!$A$2:$A$54,0))," ",LOOKUP($B25,'Ar207'!$A$2:$C$54))</f>
        <v>329</v>
      </c>
      <c r="E25" s="12">
        <f>IF(ISERROR(MATCH($B25,'Ar207'!$A$2:$A$54,0))," ",LOOKUP($B25,'Ar207'!$A$2:$D$54))</f>
        <v>167</v>
      </c>
      <c r="F25" s="13">
        <f>IF(ISERROR(MATCH($B25,'Ae207'!$A$2:$A$54,0))," ",LOOKUP($B25,'Ae207'!$A$2:$B$54))</f>
        <v>0</v>
      </c>
      <c r="G25" s="13">
        <f>IF(ISERROR(MATCH(B25,'Ae207'!$A$2:$A$46,0))," ",LOOKUP($B25,'Ae207'!$A$2:$C$46))</f>
        <v>0</v>
      </c>
      <c r="H25" s="13">
        <f>IF(ISERROR(MATCH($B25,'Ae207'!$A$2:$A$46,0))," ",LOOKUP($B25,'Ae207'!$A$2:$D$46))</f>
        <v>0</v>
      </c>
      <c r="I25" s="12">
        <f>IF(ISERROR(MATCH($B25,'Ar581'!$A$2:$A$56,0))," ",_xlfn.XLOOKUP($B25,'Ar581'!$A$2:$A$56,'Ar581'!$B$2:$B$56,"NA",0))</f>
        <v>251573</v>
      </c>
      <c r="J25" s="19">
        <f>IF(ISERROR(MATCH($B25,'Ar581'!$A$2:$A$56,0))," ",_xlfn.XLOOKUP($B25,'Ar581'!$A$2:$A$56,'Ar581'!$C$2:$C$56,"NA",0))</f>
        <v>16652154</v>
      </c>
      <c r="K25" s="13">
        <f>IF(ISERROR(MATCH($B25,'Ar5130'!$A$2:$A$55,0))," ",LOOKUP($B25,'Ar5130'!$A$2:$B$55))</f>
        <v>35193</v>
      </c>
      <c r="L25" s="13">
        <f>IF(ISERROR(MATCH($B25,'Ar5130'!$A$2:$A$55,0))," ",LOOKUP($B25,'Ar5130'!$A$2:$C$55))</f>
        <v>1731</v>
      </c>
      <c r="M25" s="13">
        <f>IF(ISERROR(MATCH($B25,'Ar5130'!$A$2:$A$55,0))," ",LOOKUP($B25,'Ar5130'!$A$2:$D$55))</f>
        <v>66</v>
      </c>
      <c r="N25" s="13">
        <f>IF(ISERROR(MATCH($B25,'Ar5130'!$A$2:$A$55,0))," ",LOOKUP($B25,'Ar5130'!$A$2:$E$55))</f>
        <v>6</v>
      </c>
      <c r="O25" s="13">
        <f>IF(ISERROR(MATCH($B25,'Ar5130'!$A$2:$A$55,0))," ",LOOKUP($B25,'Ar5130'!$A$2:$F$55))</f>
        <v>36</v>
      </c>
      <c r="P25" s="13">
        <f>IF(ISERROR(MATCH($B25,'Ar5130'!$A$2:$A$55,0))," ",LOOKUP($B25,'Ar5130'!$A$2:$G$55))</f>
        <v>2</v>
      </c>
      <c r="Q25" s="12">
        <f>IF(ISERROR(MATCH($B25,'Ae5130'!$A$2:$A$47,0))," ",LOOKUP($B25,'Ae5130'!$A$2:$B$47))</f>
        <v>0</v>
      </c>
      <c r="R25" s="12">
        <f>IF(ISERROR(MATCH($B25,'Ae5130'!$A$2:$A$47,0))," ",LOOKUP($B25,'Ae5130'!$A$2:$C$47))</f>
        <v>0</v>
      </c>
      <c r="S25" s="12">
        <f>IF(ISERROR(MATCH($B25,'Ae5130'!$A$2:$A$47,0))," ",LOOKUP($B25,'Ae5130'!$A$2:$D$47))</f>
        <v>0</v>
      </c>
      <c r="T25" s="12">
        <f>IF(ISERROR(MATCH($B25,'Ae5130'!$A$2:$A$47,0))," ",LOOKUP($B25,'Ae5130'!$A$2:$E$47))</f>
        <v>0</v>
      </c>
      <c r="U25" s="12">
        <f>IF(ISERROR(MATCH($B25,'Ae5130'!$A$2:$A$47,0))," ",LOOKUP($B25,'Ae5130'!$A$2:$F$47))</f>
        <v>0</v>
      </c>
      <c r="V25" s="12">
        <f>IF(ISERROR(MATCH($B25,'Ae5130'!$A$2:$A$47,0))," ",LOOKUP($B25,'Ae5130'!$A$2:$G$47))</f>
        <v>0</v>
      </c>
      <c r="W25" s="13">
        <f>IF(ISERROR(MATCH($B25,'Ae5159'!$A$2:$A$54,0))," ",LOOKUP($B25,'Ae5159'!$A$2:$B$54))</f>
        <v>0</v>
      </c>
      <c r="X25" s="13">
        <f>IF(ISERROR(MATCH($B25,'Ae5159'!$A$2:$A$54,0))," ",LOOKUP($B25,'Ae5159'!$A$2:$C$54))</f>
        <v>0</v>
      </c>
      <c r="Y25" s="13">
        <f>IF(ISERROR(MATCH($B25,'Ae5159'!$A$2:$A$54,0))," ",LOOKUP($B25,'Ae5159'!$A$2:$D$54))</f>
        <v>0</v>
      </c>
      <c r="Z25" s="13">
        <f>IF(ISERROR(MATCH($B25,'Ae5159'!$A$2:$A$54,0))," ",LOOKUP($B25,'Ae5159'!$A$2:$E$54))</f>
        <v>0</v>
      </c>
      <c r="AA25" s="13">
        <f>IF(ISERROR(MATCH($B25,'Ae5159'!$A$2:$A$54,0))," ",LOOKUP($B25,'Ae5159'!$A$2:$F$54))</f>
        <v>0</v>
      </c>
      <c r="AB25" s="13">
        <f>IF(ISERROR(MATCH($B25,'Ae5159'!$A$2:$A$54,0))," ",LOOKUP($B25,'Ae5159'!$A$2:$G$54))</f>
        <v>0</v>
      </c>
      <c r="AC25" s="13">
        <f>IF(ISERROR(MATCH($B25,'Ae5159'!$A$2:$A$54,0))," ",LOOKUP($B25,'Ae5159'!$A$2:$H$54))</f>
        <v>0</v>
      </c>
      <c r="AD25" s="13">
        <f>IF(ISERROR(MATCH($B25,'Ae5159'!$A$2:$A$54,0))," ",LOOKUP($B25,'Ae5159'!$A$2:$I$54))</f>
        <v>0</v>
      </c>
      <c r="AE25" s="13">
        <f>IF(ISERROR(MATCH($B25,'Ae5159'!$A$2:$A$54,0))," ",LOOKUP($B25,'Ae5159'!$A$2:$J$54))</f>
        <v>0</v>
      </c>
      <c r="AF25" s="13">
        <f>IF(ISERROR(MATCH($B25,'Ae5159'!$A$2:$A$54,0))," ",LOOKUP($B25,'Ae5159'!$A$2:$K$54))</f>
        <v>0</v>
      </c>
      <c r="AG25" s="13">
        <f>IF(ISERROR(MATCH($B25,'Ae5159'!$A$2:$A$54,0))," ",LOOKUP($B25,'Ae5159'!$A$2:$L$54))</f>
        <v>0</v>
      </c>
      <c r="AH25" s="13">
        <f>IF(ISERROR(MATCH($B25,'Ae5159'!$A$2:$A$54,0))," ",LOOKUP($B25,'Ae5159'!$A$2:$M$54))</f>
        <v>0</v>
      </c>
      <c r="AI25" s="13">
        <f>IF(ISERROR(MATCH($B25,'Ae5159'!$A$2:$A$54,0))," ",LOOKUP($B25,'Ae5159'!$A$2:$N$54))</f>
        <v>0</v>
      </c>
      <c r="AJ25" s="13">
        <f>IF(ISERROR(MATCH($B25,'Ae5159'!$A$2:$A$54,0))," ",LOOKUP($B25,'Ae5159'!$A$2:$O$54))</f>
        <v>0</v>
      </c>
      <c r="AK25" s="13">
        <f>IF(ISERROR(MATCH($B25,'Ae5159'!$A$2:$A$54,0))," ",LOOKUP($B25,'Ae5159'!$A$2:$P$54))</f>
        <v>0</v>
      </c>
      <c r="AL25" s="13">
        <f>IF(ISERROR(MATCH($B25,'Ae5159'!$A$2:$A$54,0))," ",LOOKUP($B25,'Ae5159'!$A$2:$Q$54))</f>
        <v>0</v>
      </c>
      <c r="AM25" s="13">
        <f>IF(ISERROR(MATCH($B25,'Ae5159'!$A$2:$A$54,0))," ",LOOKUP($B25,'Ae5159'!$A$2:$R$54))</f>
        <v>0</v>
      </c>
      <c r="AN25" s="13">
        <f>IF(ISERROR(MATCH($B25,'Ae5159'!$A$2:$A$54,0))," ",LOOKUP($B25,'Ae5159'!$A$2:$S$54))</f>
        <v>0</v>
      </c>
      <c r="AO25" s="12">
        <f>IF(ISERROR(MATCH($B25,'Ar5159'!$A$2:$A$54,0))," ",LOOKUP($B25,'Ar5159'!$A$2:$B$54))</f>
        <v>249658</v>
      </c>
      <c r="AP25" s="12">
        <f>IF(ISERROR(MATCH($B25,'Ar5159'!$A$2:$A$54,0))," ",LOOKUP($B25,'Ar5159'!$A$2:$C$54))</f>
        <v>67172</v>
      </c>
      <c r="AQ25" s="12">
        <f>IF(ISERROR(MATCH($B25,'Ar5159'!$A$2:$A$54,0))," ",LOOKUP($B25,'Ar5159'!$A$2:$D$54))</f>
        <v>0</v>
      </c>
      <c r="AR25" s="12">
        <f>IF(ISERROR(MATCH($B25,'Ar5159'!$A$2:$A$54,0))," ",LOOKUP($B25,'Ar5159'!$A$2:$E$54))</f>
        <v>13135</v>
      </c>
      <c r="AS25" s="12">
        <f>IF(ISERROR(MATCH($B25,'Ar5159'!$A$2:$A$54,0))," ",LOOKUP($B25,'Ar5159'!$A$2:$F$54))</f>
        <v>259</v>
      </c>
      <c r="AT25" s="12">
        <f>IF(ISERROR(MATCH($B25,'Ar5159'!$A$2:$A$54,0))," ",LOOKUP($B25,'Ar5159'!$A$2:$G$54))</f>
        <v>40</v>
      </c>
      <c r="AU25" s="12">
        <f>IF(ISERROR(MATCH($B25,'Ar5159'!$A$2:$A$54,0))," ",LOOKUP($B25,'Ar5159'!$A$2:$H$54))</f>
        <v>0</v>
      </c>
      <c r="AV25" s="12">
        <f>IF(ISERROR(MATCH($B25,'Ar5159'!$A$2:$A$54,0))," ",LOOKUP($B25,'Ar5159'!$A$2:$I$54))</f>
        <v>39</v>
      </c>
      <c r="AW25" s="12">
        <f>IF(ISERROR(MATCH($B25,'Ar5159'!$A$2:$A$54,0))," ",LOOKUP($B25,'Ar5159'!$A$2:$J$54))</f>
        <v>209</v>
      </c>
      <c r="AX25" s="12">
        <f>IF(ISERROR(MATCH($B25,'Ar5159'!$A$2:$A$54,0))," ",LOOKUP($B25,'Ar5159'!$A$2:$K$54))</f>
        <v>23</v>
      </c>
      <c r="AY25" s="12">
        <f>IF(ISERROR(MATCH($B25,'Ar5159'!$A$2:$A$54,0))," ",LOOKUP($B25,'Ar5159'!$A$2:$L$54))</f>
        <v>0</v>
      </c>
      <c r="AZ25" s="12">
        <f>IF(ISERROR(MATCH($B25,'Ar5159'!$A$2:$A$54,0))," ",LOOKUP($B25,'Ar5159'!$A$2:$M$54))</f>
        <v>36</v>
      </c>
      <c r="BA25" s="12">
        <f>IF(ISERROR(MATCH($B25,'Ar5159'!$A$2:$A$54,0))," ",LOOKUP($B25,'Ar5159'!$A$2:$N$54))</f>
        <v>3569587</v>
      </c>
      <c r="BB25" s="12">
        <f>IF(ISERROR(MATCH($B25,'Ar5159'!$A$2:$A$54,0))," ",LOOKUP($B25,'Ar5159'!$A$2:$O$54))</f>
        <v>136985</v>
      </c>
      <c r="BC25" s="12">
        <f>IF(ISERROR(MATCH($B25,'Ar5159'!$A$2:$A$54,0))," ",LOOKUP($B25,'Ar5159'!$A$2:$P$54))</f>
        <v>4902</v>
      </c>
      <c r="BD25" s="12">
        <f>IF(ISERROR(MATCH($B25,'Ar5159'!$A$2:$A$54,0))," ",LOOKUP($B25,'Ar5159'!$A$2:$Q$54))</f>
        <v>406</v>
      </c>
      <c r="BE25" s="12">
        <f>IF(ISERROR(MATCH($B25,'Ar5159'!$A$2:$A$54,0))," ",LOOKUP($B25,'Ar5159'!$A$2:$R$54))</f>
        <v>2968</v>
      </c>
      <c r="BF25" s="12">
        <f>IF(ISERROR(MATCH($B25,'Ar5159'!$A$2:$A$54,0))," ",LOOKUP($B25,'Ar5159'!$A$2:$S$54))</f>
        <v>406</v>
      </c>
      <c r="BG25" s="13">
        <f>IF(ISERROR(MATCH($B25,'Aw5159'!$A$1:$A$49,0))," ",LOOKUP($B25,'Aw5159'!$A$1:$B$49))</f>
        <v>449</v>
      </c>
      <c r="BH25" s="13">
        <f>IF(ISERROR(MATCH($B25,'Aw5159'!$A$1:$A$49,0))," ",LOOKUP($B25,'Aw5159'!$A$1:$C$49))</f>
        <v>41</v>
      </c>
      <c r="BI25" s="13">
        <f>IF(ISERROR(MATCH($B25,'Aw5159'!$A$1:$A$49,0))," ",LOOKUP($B25,'Aw5159'!$A$1:$D$49))</f>
        <v>12842</v>
      </c>
      <c r="BJ25" s="12">
        <f>IF(ISERROR(MATCH($B25,Abui3!$A$2:$A$47,0))," ",LOOKUP($B25,Abui3!$A$2:$B$47))</f>
        <v>374</v>
      </c>
      <c r="BK25" s="12">
        <f>IF(ISERROR(MATCH($B25,Abui3!$A$2:$A$47,0))," ",LOOKUP($B25,Abui3!$A$2:$C$47))</f>
        <v>8818</v>
      </c>
      <c r="BL25" s="12">
        <f>IF(ISERROR(MATCH($B25,Abui3!$A$2:$A$47,0))," ",LOOKUP($B25,Abui3!$A$2:$D$47))</f>
        <v>20</v>
      </c>
      <c r="BM25" s="12">
        <f>IF(ISERROR(MATCH($B25,Abui3!$A$2:$A$47,0))," ",LOOKUP($B25,Abui3!$A$2:$E$47))</f>
        <v>26</v>
      </c>
    </row>
    <row r="26" spans="1:65" x14ac:dyDescent="0.2">
      <c r="A26" s="2" t="s">
        <v>22</v>
      </c>
      <c r="B26" s="3" t="s">
        <v>75</v>
      </c>
      <c r="C26" s="12">
        <f>IF(ISERROR(MATCH($B26,'Ar207'!$A$2:$A$54,0))," ",LOOKUP($B26,'Ar207'!$A$2:$B$54))</f>
        <v>589134</v>
      </c>
      <c r="D26" s="12">
        <f>IF(ISERROR(MATCH($B26,'Ar207'!$A$2:$A$54,0))," ",LOOKUP($B26,'Ar207'!$A$2:$C$54))</f>
        <v>1186</v>
      </c>
      <c r="E26" s="12">
        <f>IF(ISERROR(MATCH($B26,'Ar207'!$A$2:$A$54,0))," ",LOOKUP($B26,'Ar207'!$A$2:$D$54))</f>
        <v>426</v>
      </c>
      <c r="F26" s="13">
        <f>IF(ISERROR(MATCH($B26,'Ae207'!$A$2:$A$54,0))," ",LOOKUP($B26,'Ae207'!$A$2:$B$54))</f>
        <v>79</v>
      </c>
      <c r="G26" s="13">
        <f>IF(ISERROR(MATCH(B26,'Ae207'!$A$2:$A$46,0))," ",LOOKUP($B26,'Ae207'!$A$2:$C$46))</f>
        <v>0</v>
      </c>
      <c r="H26" s="13">
        <f>IF(ISERROR(MATCH($B26,'Ae207'!$A$2:$A$46,0))," ",LOOKUP($B26,'Ae207'!$A$2:$D$46))</f>
        <v>0</v>
      </c>
      <c r="I26" s="12">
        <f>IF(ISERROR(MATCH($B26,'Ar581'!$A$2:$A$56,0))," ",_xlfn.XLOOKUP($B26,'Ar581'!$A$2:$A$56,'Ar581'!$B$2:$B$56,"NA",0))</f>
        <v>247753</v>
      </c>
      <c r="J26" s="19">
        <f>IF(ISERROR(MATCH($B26,'Ar581'!$A$2:$A$56,0))," ",_xlfn.XLOOKUP($B26,'Ar581'!$A$2:$A$56,'Ar581'!$C$2:$C$56,"NA",0))</f>
        <v>20093706</v>
      </c>
      <c r="K26" s="13">
        <f>IF(ISERROR(MATCH($B26,'Ar5130'!$A$2:$A$55,0))," ",LOOKUP($B26,'Ar5130'!$A$2:$B$55))</f>
        <v>38104</v>
      </c>
      <c r="L26" s="13">
        <f>IF(ISERROR(MATCH($B26,'Ar5130'!$A$2:$A$55,0))," ",LOOKUP($B26,'Ar5130'!$A$2:$C$55))</f>
        <v>3984</v>
      </c>
      <c r="M26" s="13">
        <f>IF(ISERROR(MATCH($B26,'Ar5130'!$A$2:$A$55,0))," ",LOOKUP($B26,'Ar5130'!$A$2:$D$55))</f>
        <v>195</v>
      </c>
      <c r="N26" s="13">
        <f>IF(ISERROR(MATCH($B26,'Ar5130'!$A$2:$A$55,0))," ",LOOKUP($B26,'Ar5130'!$A$2:$E$55))</f>
        <v>32</v>
      </c>
      <c r="O26" s="13">
        <f>IF(ISERROR(MATCH($B26,'Ar5130'!$A$2:$A$55,0))," ",LOOKUP($B26,'Ar5130'!$A$2:$F$55))</f>
        <v>19</v>
      </c>
      <c r="P26" s="13">
        <f>IF(ISERROR(MATCH($B26,'Ar5130'!$A$2:$A$55,0))," ",LOOKUP($B26,'Ar5130'!$A$2:$G$55))</f>
        <v>1</v>
      </c>
      <c r="Q26" s="12">
        <f>IF(ISERROR(MATCH($B26,'Ae5130'!$A$2:$A$47,0))," ",LOOKUP($B26,'Ae5130'!$A$2:$B$47))</f>
        <v>68</v>
      </c>
      <c r="R26" s="12">
        <f>IF(ISERROR(MATCH($B26,'Ae5130'!$A$2:$A$47,0))," ",LOOKUP($B26,'Ae5130'!$A$2:$C$47))</f>
        <v>26</v>
      </c>
      <c r="S26" s="12">
        <f>IF(ISERROR(MATCH($B26,'Ae5130'!$A$2:$A$47,0))," ",LOOKUP($B26,'Ae5130'!$A$2:$D$47))</f>
        <v>0</v>
      </c>
      <c r="T26" s="12">
        <f>IF(ISERROR(MATCH($B26,'Ae5130'!$A$2:$A$47,0))," ",LOOKUP($B26,'Ae5130'!$A$2:$E$47))</f>
        <v>0</v>
      </c>
      <c r="U26" s="12">
        <f>IF(ISERROR(MATCH($B26,'Ae5130'!$A$2:$A$47,0))," ",LOOKUP($B26,'Ae5130'!$A$2:$F$47))</f>
        <v>0</v>
      </c>
      <c r="V26" s="12">
        <f>IF(ISERROR(MATCH($B26,'Ae5130'!$A$2:$A$47,0))," ",LOOKUP($B26,'Ae5130'!$A$2:$G$47))</f>
        <v>0</v>
      </c>
      <c r="W26" s="13">
        <f>IF(ISERROR(MATCH($B26,'Ae5159'!$A$2:$A$54,0))," ",LOOKUP($B26,'Ae5159'!$A$2:$B$54))</f>
        <v>62</v>
      </c>
      <c r="X26" s="13">
        <f>IF(ISERROR(MATCH($B26,'Ae5159'!$A$2:$A$54,0))," ",LOOKUP($B26,'Ae5159'!$A$2:$C$54))</f>
        <v>0</v>
      </c>
      <c r="Y26" s="13">
        <f>IF(ISERROR(MATCH($B26,'Ae5159'!$A$2:$A$54,0))," ",LOOKUP($B26,'Ae5159'!$A$2:$D$54))</f>
        <v>0</v>
      </c>
      <c r="Z26" s="13">
        <f>IF(ISERROR(MATCH($B26,'Ae5159'!$A$2:$A$54,0))," ",LOOKUP($B26,'Ae5159'!$A$2:$E$54))</f>
        <v>1</v>
      </c>
      <c r="AA26" s="13">
        <f>IF(ISERROR(MATCH($B26,'Ae5159'!$A$2:$A$54,0))," ",LOOKUP($B26,'Ae5159'!$A$2:$F$54))</f>
        <v>0</v>
      </c>
      <c r="AB26" s="13">
        <f>IF(ISERROR(MATCH($B26,'Ae5159'!$A$2:$A$54,0))," ",LOOKUP($B26,'Ae5159'!$A$2:$G$54))</f>
        <v>0</v>
      </c>
      <c r="AC26" s="13">
        <f>IF(ISERROR(MATCH($B26,'Ae5159'!$A$2:$A$54,0))," ",LOOKUP($B26,'Ae5159'!$A$2:$H$54))</f>
        <v>0</v>
      </c>
      <c r="AD26" s="13">
        <f>IF(ISERROR(MATCH($B26,'Ae5159'!$A$2:$A$54,0))," ",LOOKUP($B26,'Ae5159'!$A$2:$I$54))</f>
        <v>0</v>
      </c>
      <c r="AE26" s="13">
        <f>IF(ISERROR(MATCH($B26,'Ae5159'!$A$2:$A$54,0))," ",LOOKUP($B26,'Ae5159'!$A$2:$J$54))</f>
        <v>0</v>
      </c>
      <c r="AF26" s="13">
        <f>IF(ISERROR(MATCH($B26,'Ae5159'!$A$2:$A$54,0))," ",LOOKUP($B26,'Ae5159'!$A$2:$K$54))</f>
        <v>0</v>
      </c>
      <c r="AG26" s="13">
        <f>IF(ISERROR(MATCH($B26,'Ae5159'!$A$2:$A$54,0))," ",LOOKUP($B26,'Ae5159'!$A$2:$L$54))</f>
        <v>0</v>
      </c>
      <c r="AH26" s="13">
        <f>IF(ISERROR(MATCH($B26,'Ae5159'!$A$2:$A$54,0))," ",LOOKUP($B26,'Ae5159'!$A$2:$M$54))</f>
        <v>0</v>
      </c>
      <c r="AI26" s="13">
        <f>IF(ISERROR(MATCH($B26,'Ae5159'!$A$2:$A$54,0))," ",LOOKUP($B26,'Ae5159'!$A$2:$N$54))</f>
        <v>10</v>
      </c>
      <c r="AJ26" s="13">
        <f>IF(ISERROR(MATCH($B26,'Ae5159'!$A$2:$A$54,0))," ",LOOKUP($B26,'Ae5159'!$A$2:$O$54))</f>
        <v>0</v>
      </c>
      <c r="AK26" s="13">
        <f>IF(ISERROR(MATCH($B26,'Ae5159'!$A$2:$A$54,0))," ",LOOKUP($B26,'Ae5159'!$A$2:$P$54))</f>
        <v>0</v>
      </c>
      <c r="AL26" s="13">
        <f>IF(ISERROR(MATCH($B26,'Ae5159'!$A$2:$A$54,0))," ",LOOKUP($B26,'Ae5159'!$A$2:$Q$54))</f>
        <v>0</v>
      </c>
      <c r="AM26" s="13">
        <f>IF(ISERROR(MATCH($B26,'Ae5159'!$A$2:$A$54,0))," ",LOOKUP($B26,'Ae5159'!$A$2:$R$54))</f>
        <v>0</v>
      </c>
      <c r="AN26" s="13">
        <f>IF(ISERROR(MATCH($B26,'Ae5159'!$A$2:$A$54,0))," ",LOOKUP($B26,'Ae5159'!$A$2:$S$54))</f>
        <v>0</v>
      </c>
      <c r="AO26" s="12">
        <f>IF(ISERROR(MATCH($B26,'Ar5159'!$A$2:$A$54,0))," ",LOOKUP($B26,'Ar5159'!$A$2:$B$54))</f>
        <v>321979</v>
      </c>
      <c r="AP26" s="12">
        <f>IF(ISERROR(MATCH($B26,'Ar5159'!$A$2:$A$54,0))," ",LOOKUP($B26,'Ar5159'!$A$2:$C$54))</f>
        <v>115494</v>
      </c>
      <c r="AQ26" s="12">
        <f>IF(ISERROR(MATCH($B26,'Ar5159'!$A$2:$A$54,0))," ",LOOKUP($B26,'Ar5159'!$A$2:$D$54))</f>
        <v>0</v>
      </c>
      <c r="AR26" s="12">
        <f>IF(ISERROR(MATCH($B26,'Ar5159'!$A$2:$A$54,0))," ",LOOKUP($B26,'Ar5159'!$A$2:$E$54))</f>
        <v>5477</v>
      </c>
      <c r="AS26" s="12">
        <f>IF(ISERROR(MATCH($B26,'Ar5159'!$A$2:$A$54,0))," ",LOOKUP($B26,'Ar5159'!$A$2:$F$54))</f>
        <v>471</v>
      </c>
      <c r="AT26" s="12">
        <f>IF(ISERROR(MATCH($B26,'Ar5159'!$A$2:$A$54,0))," ",LOOKUP($B26,'Ar5159'!$A$2:$G$54))</f>
        <v>42</v>
      </c>
      <c r="AU26" s="12">
        <f>IF(ISERROR(MATCH($B26,'Ar5159'!$A$2:$A$54,0))," ",LOOKUP($B26,'Ar5159'!$A$2:$H$54))</f>
        <v>0</v>
      </c>
      <c r="AV26" s="12">
        <f>IF(ISERROR(MATCH($B26,'Ar5159'!$A$2:$A$54,0))," ",LOOKUP($B26,'Ar5159'!$A$2:$I$54))</f>
        <v>22</v>
      </c>
      <c r="AW26" s="12">
        <f>IF(ISERROR(MATCH($B26,'Ar5159'!$A$2:$A$54,0))," ",LOOKUP($B26,'Ar5159'!$A$2:$J$54))</f>
        <v>245</v>
      </c>
      <c r="AX26" s="12">
        <f>IF(ISERROR(MATCH($B26,'Ar5159'!$A$2:$A$54,0))," ",LOOKUP($B26,'Ar5159'!$A$2:$K$54))</f>
        <v>8</v>
      </c>
      <c r="AY26" s="12">
        <f>IF(ISERROR(MATCH($B26,'Ar5159'!$A$2:$A$54,0))," ",LOOKUP($B26,'Ar5159'!$A$2:$L$54))</f>
        <v>0</v>
      </c>
      <c r="AZ26" s="12">
        <f>IF(ISERROR(MATCH($B26,'Ar5159'!$A$2:$A$54,0))," ",LOOKUP($B26,'Ar5159'!$A$2:$M$54))</f>
        <v>5</v>
      </c>
      <c r="BA26" s="12">
        <f>IF(ISERROR(MATCH($B26,'Ar5159'!$A$2:$A$54,0))," ",LOOKUP($B26,'Ar5159'!$A$2:$N$54))</f>
        <v>3051636</v>
      </c>
      <c r="BB26" s="12">
        <f>IF(ISERROR(MATCH($B26,'Ar5159'!$A$2:$A$54,0))," ",LOOKUP($B26,'Ar5159'!$A$2:$O$54))</f>
        <v>39100</v>
      </c>
      <c r="BC26" s="12">
        <f>IF(ISERROR(MATCH($B26,'Ar5159'!$A$2:$A$54,0))," ",LOOKUP($B26,'Ar5159'!$A$2:$P$54))</f>
        <v>5029</v>
      </c>
      <c r="BD26" s="12">
        <f>IF(ISERROR(MATCH($B26,'Ar5159'!$A$2:$A$54,0))," ",LOOKUP($B26,'Ar5159'!$A$2:$Q$54))</f>
        <v>242</v>
      </c>
      <c r="BE26" s="12">
        <f>IF(ISERROR(MATCH($B26,'Ar5159'!$A$2:$A$54,0))," ",LOOKUP($B26,'Ar5159'!$A$2:$R$54))</f>
        <v>1687</v>
      </c>
      <c r="BF26" s="12">
        <f>IF(ISERROR(MATCH($B26,'Ar5159'!$A$2:$A$54,0))," ",LOOKUP($B26,'Ar5159'!$A$2:$S$54))</f>
        <v>62</v>
      </c>
      <c r="BG26" s="13">
        <f>IF(ISERROR(MATCH($B26,'Aw5159'!$A$1:$A$49,0))," ",LOOKUP($B26,'Aw5159'!$A$1:$B$49))</f>
        <v>6252</v>
      </c>
      <c r="BH26" s="13">
        <f>IF(ISERROR(MATCH($B26,'Aw5159'!$A$1:$A$49,0))," ",LOOKUP($B26,'Aw5159'!$A$1:$C$49))</f>
        <v>0</v>
      </c>
      <c r="BI26" s="13">
        <f>IF(ISERROR(MATCH($B26,'Aw5159'!$A$1:$A$49,0))," ",LOOKUP($B26,'Aw5159'!$A$1:$D$49))</f>
        <v>16160</v>
      </c>
      <c r="BJ26" s="12" t="str">
        <f>IF(ISERROR(MATCH($B26,Abui3!$A$2:$A$47,0))," ",LOOKUP($B26,Abui3!$A$2:$B$47))</f>
        <v xml:space="preserve"> </v>
      </c>
      <c r="BK26" s="12" t="str">
        <f>IF(ISERROR(MATCH($B26,Abui3!$A$2:$A$47,0))," ",LOOKUP($B26,Abui3!$A$2:$C$47))</f>
        <v xml:space="preserve"> </v>
      </c>
      <c r="BL26" s="12" t="str">
        <f>IF(ISERROR(MATCH($B26,Abui3!$A$2:$A$47,0))," ",LOOKUP($B26,Abui3!$A$2:$D$47))</f>
        <v xml:space="preserve"> </v>
      </c>
      <c r="BM26" s="12" t="str">
        <f>IF(ISERROR(MATCH($B26,Abui3!$A$2:$A$47,0))," ",LOOKUP($B26,Abui3!$A$2:$E$47))</f>
        <v xml:space="preserve"> </v>
      </c>
    </row>
    <row r="27" spans="1:65" x14ac:dyDescent="0.2">
      <c r="A27" s="2" t="s">
        <v>23</v>
      </c>
      <c r="B27" s="3" t="s">
        <v>76</v>
      </c>
      <c r="C27" s="12">
        <f>IF(ISERROR(MATCH($B27,'Ar207'!$A$2:$A$54,0))," ",LOOKUP($B27,'Ar207'!$A$2:$B$54))</f>
        <v>153866</v>
      </c>
      <c r="D27" s="12">
        <f>IF(ISERROR(MATCH($B27,'Ar207'!$A$2:$A$54,0))," ",LOOKUP($B27,'Ar207'!$A$2:$C$54))</f>
        <v>329</v>
      </c>
      <c r="E27" s="12">
        <f>IF(ISERROR(MATCH($B27,'Ar207'!$A$2:$A$54,0))," ",LOOKUP($B27,'Ar207'!$A$2:$D$54))</f>
        <v>122</v>
      </c>
      <c r="F27" s="13">
        <f>IF(ISERROR(MATCH($B27,'Ae207'!$A$2:$A$54,0))," ",LOOKUP($B27,'Ae207'!$A$2:$B$54))</f>
        <v>0</v>
      </c>
      <c r="G27" s="13">
        <f>IF(ISERROR(MATCH(B27,'Ae207'!$A$2:$A$46,0))," ",LOOKUP($B27,'Ae207'!$A$2:$C$46))</f>
        <v>0</v>
      </c>
      <c r="H27" s="13">
        <f>IF(ISERROR(MATCH($B27,'Ae207'!$A$2:$A$46,0))," ",LOOKUP($B27,'Ae207'!$A$2:$D$46))</f>
        <v>0</v>
      </c>
      <c r="I27" s="12">
        <f>IF(ISERROR(MATCH($B27,'Ar581'!$A$2:$A$56,0))," ",_xlfn.XLOOKUP($B27,'Ar581'!$A$2:$A$56,'Ar581'!$B$2:$B$56,"NA",0))</f>
        <v>158453</v>
      </c>
      <c r="J27" s="19">
        <f>IF(ISERROR(MATCH($B27,'Ar581'!$A$2:$A$56,0))," ",_xlfn.XLOOKUP($B27,'Ar581'!$A$2:$A$56,'Ar581'!$C$2:$C$56,"NA",0))</f>
        <v>13290624</v>
      </c>
      <c r="K27" s="13">
        <f>IF(ISERROR(MATCH($B27,'Ar5130'!$A$2:$A$55,0))," ",LOOKUP($B27,'Ar5130'!$A$2:$B$55))</f>
        <v>19513</v>
      </c>
      <c r="L27" s="13">
        <f>IF(ISERROR(MATCH($B27,'Ar5130'!$A$2:$A$55,0))," ",LOOKUP($B27,'Ar5130'!$A$2:$C$55))</f>
        <v>0</v>
      </c>
      <c r="M27" s="13">
        <f>IF(ISERROR(MATCH($B27,'Ar5130'!$A$2:$A$55,0))," ",LOOKUP($B27,'Ar5130'!$A$2:$D$55))</f>
        <v>45</v>
      </c>
      <c r="N27" s="13">
        <f>IF(ISERROR(MATCH($B27,'Ar5130'!$A$2:$A$55,0))," ",LOOKUP($B27,'Ar5130'!$A$2:$E$55))</f>
        <v>0</v>
      </c>
      <c r="O27" s="13">
        <f>IF(ISERROR(MATCH($B27,'Ar5130'!$A$2:$A$55,0))," ",LOOKUP($B27,'Ar5130'!$A$2:$F$55))</f>
        <v>11</v>
      </c>
      <c r="P27" s="13">
        <f>IF(ISERROR(MATCH($B27,'Ar5130'!$A$2:$A$55,0))," ",LOOKUP($B27,'Ar5130'!$A$2:$G$55))</f>
        <v>0</v>
      </c>
      <c r="Q27" s="12">
        <f>IF(ISERROR(MATCH($B27,'Ae5130'!$A$2:$A$47,0))," ",LOOKUP($B27,'Ae5130'!$A$2:$B$47))</f>
        <v>0</v>
      </c>
      <c r="R27" s="12">
        <f>IF(ISERROR(MATCH($B27,'Ae5130'!$A$2:$A$47,0))," ",LOOKUP($B27,'Ae5130'!$A$2:$C$47))</f>
        <v>0</v>
      </c>
      <c r="S27" s="12">
        <f>IF(ISERROR(MATCH($B27,'Ae5130'!$A$2:$A$47,0))," ",LOOKUP($B27,'Ae5130'!$A$2:$D$47))</f>
        <v>0</v>
      </c>
      <c r="T27" s="12">
        <f>IF(ISERROR(MATCH($B27,'Ae5130'!$A$2:$A$47,0))," ",LOOKUP($B27,'Ae5130'!$A$2:$E$47))</f>
        <v>0</v>
      </c>
      <c r="U27" s="12">
        <f>IF(ISERROR(MATCH($B27,'Ae5130'!$A$2:$A$47,0))," ",LOOKUP($B27,'Ae5130'!$A$2:$F$47))</f>
        <v>0</v>
      </c>
      <c r="V27" s="12">
        <f>IF(ISERROR(MATCH($B27,'Ae5130'!$A$2:$A$47,0))," ",LOOKUP($B27,'Ae5130'!$A$2:$G$47))</f>
        <v>0</v>
      </c>
      <c r="W27" s="13">
        <f>IF(ISERROR(MATCH($B27,'Ae5159'!$A$2:$A$54,0))," ",LOOKUP($B27,'Ae5159'!$A$2:$B$54))</f>
        <v>0</v>
      </c>
      <c r="X27" s="13">
        <f>IF(ISERROR(MATCH($B27,'Ae5159'!$A$2:$A$54,0))," ",LOOKUP($B27,'Ae5159'!$A$2:$C$54))</f>
        <v>0</v>
      </c>
      <c r="Y27" s="13">
        <f>IF(ISERROR(MATCH($B27,'Ae5159'!$A$2:$A$54,0))," ",LOOKUP($B27,'Ae5159'!$A$2:$D$54))</f>
        <v>0</v>
      </c>
      <c r="Z27" s="13">
        <f>IF(ISERROR(MATCH($B27,'Ae5159'!$A$2:$A$54,0))," ",LOOKUP($B27,'Ae5159'!$A$2:$E$54))</f>
        <v>0</v>
      </c>
      <c r="AA27" s="13">
        <f>IF(ISERROR(MATCH($B27,'Ae5159'!$A$2:$A$54,0))," ",LOOKUP($B27,'Ae5159'!$A$2:$F$54))</f>
        <v>0</v>
      </c>
      <c r="AB27" s="13">
        <f>IF(ISERROR(MATCH($B27,'Ae5159'!$A$2:$A$54,0))," ",LOOKUP($B27,'Ae5159'!$A$2:$G$54))</f>
        <v>0</v>
      </c>
      <c r="AC27" s="13">
        <f>IF(ISERROR(MATCH($B27,'Ae5159'!$A$2:$A$54,0))," ",LOOKUP($B27,'Ae5159'!$A$2:$H$54))</f>
        <v>0</v>
      </c>
      <c r="AD27" s="13">
        <f>IF(ISERROR(MATCH($B27,'Ae5159'!$A$2:$A$54,0))," ",LOOKUP($B27,'Ae5159'!$A$2:$I$54))</f>
        <v>0</v>
      </c>
      <c r="AE27" s="13">
        <f>IF(ISERROR(MATCH($B27,'Ae5159'!$A$2:$A$54,0))," ",LOOKUP($B27,'Ae5159'!$A$2:$J$54))</f>
        <v>0</v>
      </c>
      <c r="AF27" s="13">
        <f>IF(ISERROR(MATCH($B27,'Ae5159'!$A$2:$A$54,0))," ",LOOKUP($B27,'Ae5159'!$A$2:$K$54))</f>
        <v>0</v>
      </c>
      <c r="AG27" s="13">
        <f>IF(ISERROR(MATCH($B27,'Ae5159'!$A$2:$A$54,0))," ",LOOKUP($B27,'Ae5159'!$A$2:$L$54))</f>
        <v>0</v>
      </c>
      <c r="AH27" s="13">
        <f>IF(ISERROR(MATCH($B27,'Ae5159'!$A$2:$A$54,0))," ",LOOKUP($B27,'Ae5159'!$A$2:$M$54))</f>
        <v>0</v>
      </c>
      <c r="AI27" s="13">
        <f>IF(ISERROR(MATCH($B27,'Ae5159'!$A$2:$A$54,0))," ",LOOKUP($B27,'Ae5159'!$A$2:$N$54))</f>
        <v>0</v>
      </c>
      <c r="AJ27" s="13">
        <f>IF(ISERROR(MATCH($B27,'Ae5159'!$A$2:$A$54,0))," ",LOOKUP($B27,'Ae5159'!$A$2:$O$54))</f>
        <v>0</v>
      </c>
      <c r="AK27" s="13">
        <f>IF(ISERROR(MATCH($B27,'Ae5159'!$A$2:$A$54,0))," ",LOOKUP($B27,'Ae5159'!$A$2:$P$54))</f>
        <v>0</v>
      </c>
      <c r="AL27" s="13">
        <f>IF(ISERROR(MATCH($B27,'Ae5159'!$A$2:$A$54,0))," ",LOOKUP($B27,'Ae5159'!$A$2:$Q$54))</f>
        <v>0</v>
      </c>
      <c r="AM27" s="13">
        <f>IF(ISERROR(MATCH($B27,'Ae5159'!$A$2:$A$54,0))," ",LOOKUP($B27,'Ae5159'!$A$2:$R$54))</f>
        <v>0</v>
      </c>
      <c r="AN27" s="13">
        <f>IF(ISERROR(MATCH($B27,'Ae5159'!$A$2:$A$54,0))," ",LOOKUP($B27,'Ae5159'!$A$2:$S$54))</f>
        <v>0</v>
      </c>
      <c r="AO27" s="12">
        <f>IF(ISERROR(MATCH($B27,'Ar5159'!$A$2:$A$54,0))," ",LOOKUP($B27,'Ar5159'!$A$2:$B$54))</f>
        <v>175874</v>
      </c>
      <c r="AP27" s="12">
        <f>IF(ISERROR(MATCH($B27,'Ar5159'!$A$2:$A$54,0))," ",LOOKUP($B27,'Ar5159'!$A$2:$C$54))</f>
        <v>93039</v>
      </c>
      <c r="AQ27" s="12">
        <f>IF(ISERROR(MATCH($B27,'Ar5159'!$A$2:$A$54,0))," ",LOOKUP($B27,'Ar5159'!$A$2:$D$54))</f>
        <v>0</v>
      </c>
      <c r="AR27" s="12">
        <f>IF(ISERROR(MATCH($B27,'Ar5159'!$A$2:$A$54,0))," ",LOOKUP($B27,'Ar5159'!$A$2:$E$54))</f>
        <v>10906</v>
      </c>
      <c r="AS27" s="12">
        <f>IF(ISERROR(MATCH($B27,'Ar5159'!$A$2:$A$54,0))," ",LOOKUP($B27,'Ar5159'!$A$2:$F$54))</f>
        <v>330</v>
      </c>
      <c r="AT27" s="12">
        <f>IF(ISERROR(MATCH($B27,'Ar5159'!$A$2:$A$54,0))," ",LOOKUP($B27,'Ar5159'!$A$2:$G$54))</f>
        <v>66</v>
      </c>
      <c r="AU27" s="12">
        <f>IF(ISERROR(MATCH($B27,'Ar5159'!$A$2:$A$54,0))," ",LOOKUP($B27,'Ar5159'!$A$2:$H$54))</f>
        <v>0</v>
      </c>
      <c r="AV27" s="12">
        <f>IF(ISERROR(MATCH($B27,'Ar5159'!$A$2:$A$54,0))," ",LOOKUP($B27,'Ar5159'!$A$2:$I$54))</f>
        <v>12</v>
      </c>
      <c r="AW27" s="12">
        <f>IF(ISERROR(MATCH($B27,'Ar5159'!$A$2:$A$54,0))," ",LOOKUP($B27,'Ar5159'!$A$2:$J$54))</f>
        <v>197</v>
      </c>
      <c r="AX27" s="12">
        <f>IF(ISERROR(MATCH($B27,'Ar5159'!$A$2:$A$54,0))," ",LOOKUP($B27,'Ar5159'!$A$2:$K$54))</f>
        <v>19</v>
      </c>
      <c r="AY27" s="12">
        <f>IF(ISERROR(MATCH($B27,'Ar5159'!$A$2:$A$54,0))," ",LOOKUP($B27,'Ar5159'!$A$2:$L$54))</f>
        <v>0</v>
      </c>
      <c r="AZ27" s="12">
        <f>IF(ISERROR(MATCH($B27,'Ar5159'!$A$2:$A$54,0))," ",LOOKUP($B27,'Ar5159'!$A$2:$M$54))</f>
        <v>6</v>
      </c>
      <c r="BA27" s="12">
        <f>IF(ISERROR(MATCH($B27,'Ar5159'!$A$2:$A$54,0))," ",LOOKUP($B27,'Ar5159'!$A$2:$N$54))</f>
        <v>2923362</v>
      </c>
      <c r="BB27" s="12">
        <f>IF(ISERROR(MATCH($B27,'Ar5159'!$A$2:$A$54,0))," ",LOOKUP($B27,'Ar5159'!$A$2:$O$54))</f>
        <v>128766</v>
      </c>
      <c r="BC27" s="12">
        <f>IF(ISERROR(MATCH($B27,'Ar5159'!$A$2:$A$54,0))," ",LOOKUP($B27,'Ar5159'!$A$2:$P$54))</f>
        <v>3332</v>
      </c>
      <c r="BD27" s="12">
        <f>IF(ISERROR(MATCH($B27,'Ar5159'!$A$2:$A$54,0))," ",LOOKUP($B27,'Ar5159'!$A$2:$Q$54))</f>
        <v>173</v>
      </c>
      <c r="BE27" s="12">
        <f>IF(ISERROR(MATCH($B27,'Ar5159'!$A$2:$A$54,0))," ",LOOKUP($B27,'Ar5159'!$A$2:$R$54))</f>
        <v>2444</v>
      </c>
      <c r="BF27" s="12">
        <f>IF(ISERROR(MATCH($B27,'Ar5159'!$A$2:$A$54,0))," ",LOOKUP($B27,'Ar5159'!$A$2:$S$54))</f>
        <v>72</v>
      </c>
      <c r="BG27" s="13">
        <f>IF(ISERROR(MATCH($B27,'Aw5159'!$A$1:$A$49,0))," ",LOOKUP($B27,'Aw5159'!$A$1:$B$49))</f>
        <v>2645</v>
      </c>
      <c r="BH27" s="13">
        <f>IF(ISERROR(MATCH($B27,'Aw5159'!$A$1:$A$49,0))," ",LOOKUP($B27,'Aw5159'!$A$1:$C$49))</f>
        <v>1385</v>
      </c>
      <c r="BI27" s="13">
        <f>IF(ISERROR(MATCH($B27,'Aw5159'!$A$1:$A$49,0))," ",LOOKUP($B27,'Aw5159'!$A$1:$D$49))</f>
        <v>58191</v>
      </c>
      <c r="BJ27" s="12">
        <f>IF(ISERROR(MATCH($B27,Abui3!$A$2:$A$47,0))," ",LOOKUP($B27,Abui3!$A$2:$B$47))</f>
        <v>1</v>
      </c>
      <c r="BK27" s="12">
        <f>IF(ISERROR(MATCH($B27,Abui3!$A$2:$A$47,0))," ",LOOKUP($B27,Abui3!$A$2:$C$47))</f>
        <v>6</v>
      </c>
      <c r="BL27" s="12">
        <f>IF(ISERROR(MATCH($B27,Abui3!$A$2:$A$47,0))," ",LOOKUP($B27,Abui3!$A$2:$D$47))</f>
        <v>0</v>
      </c>
      <c r="BM27" s="12">
        <f>IF(ISERROR(MATCH($B27,Abui3!$A$2:$A$47,0))," ",LOOKUP($B27,Abui3!$A$2:$E$47))</f>
        <v>0</v>
      </c>
    </row>
    <row r="28" spans="1:65" x14ac:dyDescent="0.2">
      <c r="A28" s="2" t="s">
        <v>24</v>
      </c>
      <c r="B28" s="3" t="s">
        <v>77</v>
      </c>
      <c r="C28" s="12">
        <f>IF(ISERROR(MATCH($B28,'Ar207'!$A$2:$A$54,0))," ",LOOKUP($B28,'Ar207'!$A$2:$B$54))</f>
        <v>49353</v>
      </c>
      <c r="D28" s="12">
        <f>IF(ISERROR(MATCH($B28,'Ar207'!$A$2:$A$54,0))," ",LOOKUP($B28,'Ar207'!$A$2:$C$54))</f>
        <v>166</v>
      </c>
      <c r="E28" s="12">
        <f>IF(ISERROR(MATCH($B28,'Ar207'!$A$2:$A$54,0))," ",LOOKUP($B28,'Ar207'!$A$2:$D$54))</f>
        <v>74</v>
      </c>
      <c r="F28" s="13">
        <f>IF(ISERROR(MATCH($B28,'Ae207'!$A$2:$A$54,0))," ",LOOKUP($B28,'Ae207'!$A$2:$B$54))</f>
        <v>0</v>
      </c>
      <c r="G28" s="13">
        <f>IF(ISERROR(MATCH(B28,'Ae207'!$A$2:$A$46,0))," ",LOOKUP($B28,'Ae207'!$A$2:$C$46))</f>
        <v>0</v>
      </c>
      <c r="H28" s="13">
        <f>IF(ISERROR(MATCH($B28,'Ae207'!$A$2:$A$46,0))," ",LOOKUP($B28,'Ae207'!$A$2:$D$46))</f>
        <v>0</v>
      </c>
      <c r="I28" s="12">
        <f>IF(ISERROR(MATCH($B28,'Ar581'!$A$2:$A$56,0))," ",_xlfn.XLOOKUP($B28,'Ar581'!$A$2:$A$56,'Ar581'!$B$2:$B$56,"NA",0))</f>
        <v>67084</v>
      </c>
      <c r="J28" s="19">
        <f>IF(ISERROR(MATCH($B28,'Ar581'!$A$2:$A$56,0))," ",_xlfn.XLOOKUP($B28,'Ar581'!$A$2:$A$56,'Ar581'!$C$2:$C$56,"NA",0))</f>
        <v>5431199</v>
      </c>
      <c r="K28" s="13">
        <f>IF(ISERROR(MATCH($B28,'Ar5130'!$A$2:$A$55,0))," ",LOOKUP($B28,'Ar5130'!$A$2:$B$55))</f>
        <v>8941</v>
      </c>
      <c r="L28" s="13">
        <f>IF(ISERROR(MATCH($B28,'Ar5130'!$A$2:$A$55,0))," ",LOOKUP($B28,'Ar5130'!$A$2:$C$55))</f>
        <v>1512</v>
      </c>
      <c r="M28" s="13">
        <f>IF(ISERROR(MATCH($B28,'Ar5130'!$A$2:$A$55,0))," ",LOOKUP($B28,'Ar5130'!$A$2:$D$55))</f>
        <v>30</v>
      </c>
      <c r="N28" s="13">
        <f>IF(ISERROR(MATCH($B28,'Ar5130'!$A$2:$A$55,0))," ",LOOKUP($B28,'Ar5130'!$A$2:$E$55))</f>
        <v>4</v>
      </c>
      <c r="O28" s="13">
        <f>IF(ISERROR(MATCH($B28,'Ar5130'!$A$2:$A$55,0))," ",LOOKUP($B28,'Ar5130'!$A$2:$F$55))</f>
        <v>7</v>
      </c>
      <c r="P28" s="13">
        <f>IF(ISERROR(MATCH($B28,'Ar5130'!$A$2:$A$55,0))," ",LOOKUP($B28,'Ar5130'!$A$2:$G$55))</f>
        <v>0</v>
      </c>
      <c r="Q28" s="12">
        <f>IF(ISERROR(MATCH($B28,'Ae5130'!$A$2:$A$47,0))," ",LOOKUP($B28,'Ae5130'!$A$2:$B$47))</f>
        <v>0</v>
      </c>
      <c r="R28" s="12">
        <f>IF(ISERROR(MATCH($B28,'Ae5130'!$A$2:$A$47,0))," ",LOOKUP($B28,'Ae5130'!$A$2:$C$47))</f>
        <v>0</v>
      </c>
      <c r="S28" s="12">
        <f>IF(ISERROR(MATCH($B28,'Ae5130'!$A$2:$A$47,0))," ",LOOKUP($B28,'Ae5130'!$A$2:$D$47))</f>
        <v>0</v>
      </c>
      <c r="T28" s="12">
        <f>IF(ISERROR(MATCH($B28,'Ae5130'!$A$2:$A$47,0))," ",LOOKUP($B28,'Ae5130'!$A$2:$E$47))</f>
        <v>0</v>
      </c>
      <c r="U28" s="12">
        <f>IF(ISERROR(MATCH($B28,'Ae5130'!$A$2:$A$47,0))," ",LOOKUP($B28,'Ae5130'!$A$2:$F$47))</f>
        <v>0</v>
      </c>
      <c r="V28" s="12">
        <f>IF(ISERROR(MATCH($B28,'Ae5130'!$A$2:$A$47,0))," ",LOOKUP($B28,'Ae5130'!$A$2:$G$47))</f>
        <v>0</v>
      </c>
      <c r="W28" s="13">
        <f>IF(ISERROR(MATCH($B28,'Ae5159'!$A$2:$A$54,0))," ",LOOKUP($B28,'Ae5159'!$A$2:$B$54))</f>
        <v>0</v>
      </c>
      <c r="X28" s="13">
        <f>IF(ISERROR(MATCH($B28,'Ae5159'!$A$2:$A$54,0))," ",LOOKUP($B28,'Ae5159'!$A$2:$C$54))</f>
        <v>0</v>
      </c>
      <c r="Y28" s="13">
        <f>IF(ISERROR(MATCH($B28,'Ae5159'!$A$2:$A$54,0))," ",LOOKUP($B28,'Ae5159'!$A$2:$D$54))</f>
        <v>0</v>
      </c>
      <c r="Z28" s="13">
        <f>IF(ISERROR(MATCH($B28,'Ae5159'!$A$2:$A$54,0))," ",LOOKUP($B28,'Ae5159'!$A$2:$E$54))</f>
        <v>0</v>
      </c>
      <c r="AA28" s="13">
        <f>IF(ISERROR(MATCH($B28,'Ae5159'!$A$2:$A$54,0))," ",LOOKUP($B28,'Ae5159'!$A$2:$F$54))</f>
        <v>0</v>
      </c>
      <c r="AB28" s="13">
        <f>IF(ISERROR(MATCH($B28,'Ae5159'!$A$2:$A$54,0))," ",LOOKUP($B28,'Ae5159'!$A$2:$G$54))</f>
        <v>0</v>
      </c>
      <c r="AC28" s="13">
        <f>IF(ISERROR(MATCH($B28,'Ae5159'!$A$2:$A$54,0))," ",LOOKUP($B28,'Ae5159'!$A$2:$H$54))</f>
        <v>0</v>
      </c>
      <c r="AD28" s="13">
        <f>IF(ISERROR(MATCH($B28,'Ae5159'!$A$2:$A$54,0))," ",LOOKUP($B28,'Ae5159'!$A$2:$I$54))</f>
        <v>0</v>
      </c>
      <c r="AE28" s="13">
        <f>IF(ISERROR(MATCH($B28,'Ae5159'!$A$2:$A$54,0))," ",LOOKUP($B28,'Ae5159'!$A$2:$J$54))</f>
        <v>0</v>
      </c>
      <c r="AF28" s="13">
        <f>IF(ISERROR(MATCH($B28,'Ae5159'!$A$2:$A$54,0))," ",LOOKUP($B28,'Ae5159'!$A$2:$K$54))</f>
        <v>0</v>
      </c>
      <c r="AG28" s="13">
        <f>IF(ISERROR(MATCH($B28,'Ae5159'!$A$2:$A$54,0))," ",LOOKUP($B28,'Ae5159'!$A$2:$L$54))</f>
        <v>0</v>
      </c>
      <c r="AH28" s="13">
        <f>IF(ISERROR(MATCH($B28,'Ae5159'!$A$2:$A$54,0))," ",LOOKUP($B28,'Ae5159'!$A$2:$M$54))</f>
        <v>0</v>
      </c>
      <c r="AI28" s="13">
        <f>IF(ISERROR(MATCH($B28,'Ae5159'!$A$2:$A$54,0))," ",LOOKUP($B28,'Ae5159'!$A$2:$N$54))</f>
        <v>0</v>
      </c>
      <c r="AJ28" s="13">
        <f>IF(ISERROR(MATCH($B28,'Ae5159'!$A$2:$A$54,0))," ",LOOKUP($B28,'Ae5159'!$A$2:$O$54))</f>
        <v>0</v>
      </c>
      <c r="AK28" s="13">
        <f>IF(ISERROR(MATCH($B28,'Ae5159'!$A$2:$A$54,0))," ",LOOKUP($B28,'Ae5159'!$A$2:$P$54))</f>
        <v>0</v>
      </c>
      <c r="AL28" s="13">
        <f>IF(ISERROR(MATCH($B28,'Ae5159'!$A$2:$A$54,0))," ",LOOKUP($B28,'Ae5159'!$A$2:$Q$54))</f>
        <v>0</v>
      </c>
      <c r="AM28" s="13">
        <f>IF(ISERROR(MATCH($B28,'Ae5159'!$A$2:$A$54,0))," ",LOOKUP($B28,'Ae5159'!$A$2:$R$54))</f>
        <v>0</v>
      </c>
      <c r="AN28" s="13">
        <f>IF(ISERROR(MATCH($B28,'Ae5159'!$A$2:$A$54,0))," ",LOOKUP($B28,'Ae5159'!$A$2:$S$54))</f>
        <v>0</v>
      </c>
      <c r="AO28" s="12">
        <f>IF(ISERROR(MATCH($B28,'Ar5159'!$A$2:$A$54,0))," ",LOOKUP($B28,'Ar5159'!$A$2:$B$54))</f>
        <v>40072</v>
      </c>
      <c r="AP28" s="12">
        <f>IF(ISERROR(MATCH($B28,'Ar5159'!$A$2:$A$54,0))," ",LOOKUP($B28,'Ar5159'!$A$2:$C$54))</f>
        <v>10506</v>
      </c>
      <c r="AQ28" s="12">
        <f>IF(ISERROR(MATCH($B28,'Ar5159'!$A$2:$A$54,0))," ",LOOKUP($B28,'Ar5159'!$A$2:$D$54))</f>
        <v>0</v>
      </c>
      <c r="AR28" s="12">
        <f>IF(ISERROR(MATCH($B28,'Ar5159'!$A$2:$A$54,0))," ",LOOKUP($B28,'Ar5159'!$A$2:$E$54))</f>
        <v>1658</v>
      </c>
      <c r="AS28" s="12">
        <f>IF(ISERROR(MATCH($B28,'Ar5159'!$A$2:$A$54,0))," ",LOOKUP($B28,'Ar5159'!$A$2:$F$54))</f>
        <v>154</v>
      </c>
      <c r="AT28" s="12">
        <f>IF(ISERROR(MATCH($B28,'Ar5159'!$A$2:$A$54,0))," ",LOOKUP($B28,'Ar5159'!$A$2:$G$54))</f>
        <v>28</v>
      </c>
      <c r="AU28" s="12">
        <f>IF(ISERROR(MATCH($B28,'Ar5159'!$A$2:$A$54,0))," ",LOOKUP($B28,'Ar5159'!$A$2:$H$54))</f>
        <v>0</v>
      </c>
      <c r="AV28" s="12">
        <f>IF(ISERROR(MATCH($B28,'Ar5159'!$A$2:$A$54,0))," ",LOOKUP($B28,'Ar5159'!$A$2:$I$54))</f>
        <v>16</v>
      </c>
      <c r="AW28" s="12">
        <f>IF(ISERROR(MATCH($B28,'Ar5159'!$A$2:$A$54,0))," ",LOOKUP($B28,'Ar5159'!$A$2:$J$54))</f>
        <v>48</v>
      </c>
      <c r="AX28" s="12">
        <f>IF(ISERROR(MATCH($B28,'Ar5159'!$A$2:$A$54,0))," ",LOOKUP($B28,'Ar5159'!$A$2:$K$54))</f>
        <v>11</v>
      </c>
      <c r="AY28" s="12">
        <f>IF(ISERROR(MATCH($B28,'Ar5159'!$A$2:$A$54,0))," ",LOOKUP($B28,'Ar5159'!$A$2:$L$54))</f>
        <v>0</v>
      </c>
      <c r="AZ28" s="12">
        <f>IF(ISERROR(MATCH($B28,'Ar5159'!$A$2:$A$54,0))," ",LOOKUP($B28,'Ar5159'!$A$2:$M$54))</f>
        <v>0</v>
      </c>
      <c r="BA28" s="12">
        <f>IF(ISERROR(MATCH($B28,'Ar5159'!$A$2:$A$54,0))," ",LOOKUP($B28,'Ar5159'!$A$2:$N$54))</f>
        <v>316261</v>
      </c>
      <c r="BB28" s="12">
        <f>IF(ISERROR(MATCH($B28,'Ar5159'!$A$2:$A$54,0))," ",LOOKUP($B28,'Ar5159'!$A$2:$O$54))</f>
        <v>14252</v>
      </c>
      <c r="BC28" s="12">
        <f>IF(ISERROR(MATCH($B28,'Ar5159'!$A$2:$A$54,0))," ",LOOKUP($B28,'Ar5159'!$A$2:$P$54))</f>
        <v>1926</v>
      </c>
      <c r="BD28" s="12">
        <f>IF(ISERROR(MATCH($B28,'Ar5159'!$A$2:$A$54,0))," ",LOOKUP($B28,'Ar5159'!$A$2:$Q$54))</f>
        <v>217</v>
      </c>
      <c r="BE28" s="12">
        <f>IF(ISERROR(MATCH($B28,'Ar5159'!$A$2:$A$54,0))," ",LOOKUP($B28,'Ar5159'!$A$2:$R$54))</f>
        <v>598</v>
      </c>
      <c r="BF28" s="12">
        <f>IF(ISERROR(MATCH($B28,'Ar5159'!$A$2:$A$54,0))," ",LOOKUP($B28,'Ar5159'!$A$2:$S$54))</f>
        <v>17</v>
      </c>
      <c r="BG28" s="13" t="str">
        <f>IF(ISERROR(MATCH($B28,'Aw5159'!$A$1:$A$49,0))," ",LOOKUP($B28,'Aw5159'!$A$1:$B$49))</f>
        <v xml:space="preserve"> </v>
      </c>
      <c r="BH28" s="13" t="str">
        <f>IF(ISERROR(MATCH($B28,'Aw5159'!$A$1:$A$49,0))," ",LOOKUP($B28,'Aw5159'!$A$1:$C$49))</f>
        <v xml:space="preserve"> </v>
      </c>
      <c r="BI28" s="13" t="str">
        <f>IF(ISERROR(MATCH($B28,'Aw5159'!$A$1:$A$49,0))," ",LOOKUP($B28,'Aw5159'!$A$1:$D$49))</f>
        <v xml:space="preserve"> </v>
      </c>
      <c r="BJ28" s="12" t="str">
        <f>IF(ISERROR(MATCH($B28,Abui3!$A$2:$A$47,0))," ",LOOKUP($B28,Abui3!$A$2:$B$47))</f>
        <v xml:space="preserve"> </v>
      </c>
      <c r="BK28" s="12" t="str">
        <f>IF(ISERROR(MATCH($B28,Abui3!$A$2:$A$47,0))," ",LOOKUP($B28,Abui3!$A$2:$C$47))</f>
        <v xml:space="preserve"> </v>
      </c>
      <c r="BL28" s="12" t="str">
        <f>IF(ISERROR(MATCH($B28,Abui3!$A$2:$A$47,0))," ",LOOKUP($B28,Abui3!$A$2:$D$47))</f>
        <v xml:space="preserve"> </v>
      </c>
      <c r="BM28" s="12" t="str">
        <f>IF(ISERROR(MATCH($B28,Abui3!$A$2:$A$47,0))," ",LOOKUP($B28,Abui3!$A$2:$E$47))</f>
        <v xml:space="preserve"> </v>
      </c>
    </row>
    <row r="29" spans="1:65" x14ac:dyDescent="0.2">
      <c r="A29" s="2" t="s">
        <v>25</v>
      </c>
      <c r="B29" s="3" t="s">
        <v>78</v>
      </c>
      <c r="C29" s="12">
        <f>IF(ISERROR(MATCH($B29,'Ar207'!$A$2:$A$54,0))," ",LOOKUP($B29,'Ar207'!$A$2:$B$54))</f>
        <v>168927</v>
      </c>
      <c r="D29" s="12">
        <f>IF(ISERROR(MATCH($B29,'Ar207'!$A$2:$A$54,0))," ",LOOKUP($B29,'Ar207'!$A$2:$C$54))</f>
        <v>555</v>
      </c>
      <c r="E29" s="12">
        <f>IF(ISERROR(MATCH($B29,'Ar207'!$A$2:$A$54,0))," ",LOOKUP($B29,'Ar207'!$A$2:$D$54))</f>
        <v>147</v>
      </c>
      <c r="F29" s="13">
        <f>IF(ISERROR(MATCH($B29,'Ae207'!$A$2:$A$54,0))," ",LOOKUP($B29,'Ae207'!$A$2:$B$54))</f>
        <v>0</v>
      </c>
      <c r="G29" s="13">
        <f>IF(ISERROR(MATCH(B29,'Ae207'!$A$2:$A$46,0))," ",LOOKUP($B29,'Ae207'!$A$2:$C$46))</f>
        <v>0</v>
      </c>
      <c r="H29" s="13">
        <f>IF(ISERROR(MATCH($B29,'Ae207'!$A$2:$A$46,0))," ",LOOKUP($B29,'Ae207'!$A$2:$D$46))</f>
        <v>0</v>
      </c>
      <c r="I29" s="12">
        <f>IF(ISERROR(MATCH($B29,'Ar581'!$A$2:$A$56,0))," ",_xlfn.XLOOKUP($B29,'Ar581'!$A$2:$A$56,'Ar581'!$B$2:$B$56,"NA",0))</f>
        <v>200158</v>
      </c>
      <c r="J29" s="19">
        <f>IF(ISERROR(MATCH($B29,'Ar581'!$A$2:$A$56,0))," ",_xlfn.XLOOKUP($B29,'Ar581'!$A$2:$A$56,'Ar581'!$C$2:$C$56,"NA",0))</f>
        <v>13340798</v>
      </c>
      <c r="K29" s="13">
        <f>IF(ISERROR(MATCH($B29,'Ar5130'!$A$2:$A$55,0))," ",LOOKUP($B29,'Ar5130'!$A$2:$B$55))</f>
        <v>18114</v>
      </c>
      <c r="L29" s="13">
        <f>IF(ISERROR(MATCH($B29,'Ar5130'!$A$2:$A$55,0))," ",LOOKUP($B29,'Ar5130'!$A$2:$C$55))</f>
        <v>1368</v>
      </c>
      <c r="M29" s="13">
        <f>IF(ISERROR(MATCH($B29,'Ar5130'!$A$2:$A$55,0))," ",LOOKUP($B29,'Ar5130'!$A$2:$D$55))</f>
        <v>99</v>
      </c>
      <c r="N29" s="13">
        <f>IF(ISERROR(MATCH($B29,'Ar5130'!$A$2:$A$55,0))," ",LOOKUP($B29,'Ar5130'!$A$2:$E$55))</f>
        <v>11</v>
      </c>
      <c r="O29" s="13">
        <f>IF(ISERROR(MATCH($B29,'Ar5130'!$A$2:$A$55,0))," ",LOOKUP($B29,'Ar5130'!$A$2:$F$55))</f>
        <v>7</v>
      </c>
      <c r="P29" s="13">
        <f>IF(ISERROR(MATCH($B29,'Ar5130'!$A$2:$A$55,0))," ",LOOKUP($B29,'Ar5130'!$A$2:$G$55))</f>
        <v>1</v>
      </c>
      <c r="Q29" s="12">
        <f>IF(ISERROR(MATCH($B29,'Ae5130'!$A$2:$A$47,0))," ",LOOKUP($B29,'Ae5130'!$A$2:$B$47))</f>
        <v>0</v>
      </c>
      <c r="R29" s="12">
        <f>IF(ISERROR(MATCH($B29,'Ae5130'!$A$2:$A$47,0))," ",LOOKUP($B29,'Ae5130'!$A$2:$C$47))</f>
        <v>0</v>
      </c>
      <c r="S29" s="12">
        <f>IF(ISERROR(MATCH($B29,'Ae5130'!$A$2:$A$47,0))," ",LOOKUP($B29,'Ae5130'!$A$2:$D$47))</f>
        <v>0</v>
      </c>
      <c r="T29" s="12">
        <f>IF(ISERROR(MATCH($B29,'Ae5130'!$A$2:$A$47,0))," ",LOOKUP($B29,'Ae5130'!$A$2:$E$47))</f>
        <v>0</v>
      </c>
      <c r="U29" s="12">
        <f>IF(ISERROR(MATCH($B29,'Ae5130'!$A$2:$A$47,0))," ",LOOKUP($B29,'Ae5130'!$A$2:$F$47))</f>
        <v>0</v>
      </c>
      <c r="V29" s="12">
        <f>IF(ISERROR(MATCH($B29,'Ae5130'!$A$2:$A$47,0))," ",LOOKUP($B29,'Ae5130'!$A$2:$G$47))</f>
        <v>0</v>
      </c>
      <c r="W29" s="13">
        <f>IF(ISERROR(MATCH($B29,'Ae5159'!$A$2:$A$54,0))," ",LOOKUP($B29,'Ae5159'!$A$2:$B$54))</f>
        <v>0</v>
      </c>
      <c r="X29" s="13">
        <f>IF(ISERROR(MATCH($B29,'Ae5159'!$A$2:$A$54,0))," ",LOOKUP($B29,'Ae5159'!$A$2:$C$54))</f>
        <v>0</v>
      </c>
      <c r="Y29" s="13">
        <f>IF(ISERROR(MATCH($B29,'Ae5159'!$A$2:$A$54,0))," ",LOOKUP($B29,'Ae5159'!$A$2:$D$54))</f>
        <v>0</v>
      </c>
      <c r="Z29" s="13">
        <f>IF(ISERROR(MATCH($B29,'Ae5159'!$A$2:$A$54,0))," ",LOOKUP($B29,'Ae5159'!$A$2:$E$54))</f>
        <v>0</v>
      </c>
      <c r="AA29" s="13">
        <f>IF(ISERROR(MATCH($B29,'Ae5159'!$A$2:$A$54,0))," ",LOOKUP($B29,'Ae5159'!$A$2:$F$54))</f>
        <v>0</v>
      </c>
      <c r="AB29" s="13">
        <f>IF(ISERROR(MATCH($B29,'Ae5159'!$A$2:$A$54,0))," ",LOOKUP($B29,'Ae5159'!$A$2:$G$54))</f>
        <v>0</v>
      </c>
      <c r="AC29" s="13">
        <f>IF(ISERROR(MATCH($B29,'Ae5159'!$A$2:$A$54,0))," ",LOOKUP($B29,'Ae5159'!$A$2:$H$54))</f>
        <v>0</v>
      </c>
      <c r="AD29" s="13">
        <f>IF(ISERROR(MATCH($B29,'Ae5159'!$A$2:$A$54,0))," ",LOOKUP($B29,'Ae5159'!$A$2:$I$54))</f>
        <v>0</v>
      </c>
      <c r="AE29" s="13">
        <f>IF(ISERROR(MATCH($B29,'Ae5159'!$A$2:$A$54,0))," ",LOOKUP($B29,'Ae5159'!$A$2:$J$54))</f>
        <v>0</v>
      </c>
      <c r="AF29" s="13">
        <f>IF(ISERROR(MATCH($B29,'Ae5159'!$A$2:$A$54,0))," ",LOOKUP($B29,'Ae5159'!$A$2:$K$54))</f>
        <v>0</v>
      </c>
      <c r="AG29" s="13">
        <f>IF(ISERROR(MATCH($B29,'Ae5159'!$A$2:$A$54,0))," ",LOOKUP($B29,'Ae5159'!$A$2:$L$54))</f>
        <v>0</v>
      </c>
      <c r="AH29" s="13">
        <f>IF(ISERROR(MATCH($B29,'Ae5159'!$A$2:$A$54,0))," ",LOOKUP($B29,'Ae5159'!$A$2:$M$54))</f>
        <v>0</v>
      </c>
      <c r="AI29" s="13">
        <f>IF(ISERROR(MATCH($B29,'Ae5159'!$A$2:$A$54,0))," ",LOOKUP($B29,'Ae5159'!$A$2:$N$54))</f>
        <v>0</v>
      </c>
      <c r="AJ29" s="13">
        <f>IF(ISERROR(MATCH($B29,'Ae5159'!$A$2:$A$54,0))," ",LOOKUP($B29,'Ae5159'!$A$2:$O$54))</f>
        <v>0</v>
      </c>
      <c r="AK29" s="13">
        <f>IF(ISERROR(MATCH($B29,'Ae5159'!$A$2:$A$54,0))," ",LOOKUP($B29,'Ae5159'!$A$2:$P$54))</f>
        <v>0</v>
      </c>
      <c r="AL29" s="13">
        <f>IF(ISERROR(MATCH($B29,'Ae5159'!$A$2:$A$54,0))," ",LOOKUP($B29,'Ae5159'!$A$2:$Q$54))</f>
        <v>0</v>
      </c>
      <c r="AM29" s="13">
        <f>IF(ISERROR(MATCH($B29,'Ae5159'!$A$2:$A$54,0))," ",LOOKUP($B29,'Ae5159'!$A$2:$R$54))</f>
        <v>0</v>
      </c>
      <c r="AN29" s="13">
        <f>IF(ISERROR(MATCH($B29,'Ae5159'!$A$2:$A$54,0))," ",LOOKUP($B29,'Ae5159'!$A$2:$S$54))</f>
        <v>0</v>
      </c>
      <c r="AO29" s="12">
        <f>IF(ISERROR(MATCH($B29,'Ar5159'!$A$2:$A$54,0))," ",LOOKUP($B29,'Ar5159'!$A$2:$B$54))</f>
        <v>128044</v>
      </c>
      <c r="AP29" s="12">
        <f>IF(ISERROR(MATCH($B29,'Ar5159'!$A$2:$A$54,0))," ",LOOKUP($B29,'Ar5159'!$A$2:$C$54))</f>
        <v>49765</v>
      </c>
      <c r="AQ29" s="12">
        <f>IF(ISERROR(MATCH($B29,'Ar5159'!$A$2:$A$54,0))," ",LOOKUP($B29,'Ar5159'!$A$2:$D$54))</f>
        <v>0</v>
      </c>
      <c r="AR29" s="12">
        <f>IF(ISERROR(MATCH($B29,'Ar5159'!$A$2:$A$54,0))," ",LOOKUP($B29,'Ar5159'!$A$2:$E$54))</f>
        <v>1886</v>
      </c>
      <c r="AS29" s="12">
        <f>IF(ISERROR(MATCH($B29,'Ar5159'!$A$2:$A$54,0))," ",LOOKUP($B29,'Ar5159'!$A$2:$F$54))</f>
        <v>294</v>
      </c>
      <c r="AT29" s="12">
        <f>IF(ISERROR(MATCH($B29,'Ar5159'!$A$2:$A$54,0))," ",LOOKUP($B29,'Ar5159'!$A$2:$G$54))</f>
        <v>54</v>
      </c>
      <c r="AU29" s="12">
        <f>IF(ISERROR(MATCH($B29,'Ar5159'!$A$2:$A$54,0))," ",LOOKUP($B29,'Ar5159'!$A$2:$H$54))</f>
        <v>0</v>
      </c>
      <c r="AV29" s="12">
        <f>IF(ISERROR(MATCH($B29,'Ar5159'!$A$2:$A$54,0))," ",LOOKUP($B29,'Ar5159'!$A$2:$I$54))</f>
        <v>21</v>
      </c>
      <c r="AW29" s="12">
        <f>IF(ISERROR(MATCH($B29,'Ar5159'!$A$2:$A$54,0))," ",LOOKUP($B29,'Ar5159'!$A$2:$J$54))</f>
        <v>149</v>
      </c>
      <c r="AX29" s="12">
        <f>IF(ISERROR(MATCH($B29,'Ar5159'!$A$2:$A$54,0))," ",LOOKUP($B29,'Ar5159'!$A$2:$K$54))</f>
        <v>9</v>
      </c>
      <c r="AY29" s="12">
        <f>IF(ISERROR(MATCH($B29,'Ar5159'!$A$2:$A$54,0))," ",LOOKUP($B29,'Ar5159'!$A$2:$L$54))</f>
        <v>0</v>
      </c>
      <c r="AZ29" s="12">
        <f>IF(ISERROR(MATCH($B29,'Ar5159'!$A$2:$A$54,0))," ",LOOKUP($B29,'Ar5159'!$A$2:$M$54))</f>
        <v>4</v>
      </c>
      <c r="BA29" s="12">
        <f>IF(ISERROR(MATCH($B29,'Ar5159'!$A$2:$A$54,0))," ",LOOKUP($B29,'Ar5159'!$A$2:$N$54))</f>
        <v>958996</v>
      </c>
      <c r="BB29" s="12">
        <f>IF(ISERROR(MATCH($B29,'Ar5159'!$A$2:$A$54,0))," ",LOOKUP($B29,'Ar5159'!$A$2:$O$54))</f>
        <v>21250</v>
      </c>
      <c r="BC29" s="12">
        <f>IF(ISERROR(MATCH($B29,'Ar5159'!$A$2:$A$54,0))," ",LOOKUP($B29,'Ar5159'!$A$2:$P$54))</f>
        <v>2620</v>
      </c>
      <c r="BD29" s="12">
        <f>IF(ISERROR(MATCH($B29,'Ar5159'!$A$2:$A$54,0))," ",LOOKUP($B29,'Ar5159'!$A$2:$Q$54))</f>
        <v>142</v>
      </c>
      <c r="BE29" s="12">
        <f>IF(ISERROR(MATCH($B29,'Ar5159'!$A$2:$A$54,0))," ",LOOKUP($B29,'Ar5159'!$A$2:$R$54))</f>
        <v>1026</v>
      </c>
      <c r="BF29" s="12">
        <f>IF(ISERROR(MATCH($B29,'Ar5159'!$A$2:$A$54,0))," ",LOOKUP($B29,'Ar5159'!$A$2:$S$54))</f>
        <v>35</v>
      </c>
      <c r="BG29" s="13">
        <f>IF(ISERROR(MATCH($B29,'Aw5159'!$A$1:$A$49,0))," ",LOOKUP($B29,'Aw5159'!$A$1:$B$49))</f>
        <v>10194</v>
      </c>
      <c r="BH29" s="13">
        <f>IF(ISERROR(MATCH($B29,'Aw5159'!$A$1:$A$49,0))," ",LOOKUP($B29,'Aw5159'!$A$1:$C$49))</f>
        <v>0</v>
      </c>
      <c r="BI29" s="13">
        <f>IF(ISERROR(MATCH($B29,'Aw5159'!$A$1:$A$49,0))," ",LOOKUP($B29,'Aw5159'!$A$1:$D$49))</f>
        <v>61328</v>
      </c>
      <c r="BJ29" s="12" t="str">
        <f>IF(ISERROR(MATCH($B29,Abui3!$A$2:$A$47,0))," ",LOOKUP($B29,Abui3!$A$2:$B$47))</f>
        <v xml:space="preserve"> </v>
      </c>
      <c r="BK29" s="12" t="str">
        <f>IF(ISERROR(MATCH($B29,Abui3!$A$2:$A$47,0))," ",LOOKUP($B29,Abui3!$A$2:$C$47))</f>
        <v xml:space="preserve"> </v>
      </c>
      <c r="BL29" s="12" t="str">
        <f>IF(ISERROR(MATCH($B29,Abui3!$A$2:$A$47,0))," ",LOOKUP($B29,Abui3!$A$2:$D$47))</f>
        <v xml:space="preserve"> </v>
      </c>
      <c r="BM29" s="12" t="str">
        <f>IF(ISERROR(MATCH($B29,Abui3!$A$2:$A$47,0))," ",LOOKUP($B29,Abui3!$A$2:$E$47))</f>
        <v xml:space="preserve"> </v>
      </c>
    </row>
    <row r="30" spans="1:65" x14ac:dyDescent="0.2">
      <c r="A30" s="2" t="s">
        <v>26</v>
      </c>
      <c r="B30" s="3" t="s">
        <v>79</v>
      </c>
      <c r="C30" s="12">
        <f>IF(ISERROR(MATCH($B30,'Ar207'!$A$2:$A$54,0))," ",LOOKUP($B30,'Ar207'!$A$2:$B$54))</f>
        <v>36418</v>
      </c>
      <c r="D30" s="12">
        <f>IF(ISERROR(MATCH($B30,'Ar207'!$A$2:$A$54,0))," ",LOOKUP($B30,'Ar207'!$A$2:$C$54))</f>
        <v>527</v>
      </c>
      <c r="E30" s="12">
        <f>IF(ISERROR(MATCH($B30,'Ar207'!$A$2:$A$54,0))," ",LOOKUP($B30,'Ar207'!$A$2:$D$54))</f>
        <v>111</v>
      </c>
      <c r="F30" s="13">
        <f>IF(ISERROR(MATCH($B30,'Ae207'!$A$2:$A$54,0))," ",LOOKUP($B30,'Ae207'!$A$2:$B$54))</f>
        <v>0</v>
      </c>
      <c r="G30" s="13">
        <f>IF(ISERROR(MATCH(B30,'Ae207'!$A$2:$A$46,0))," ",LOOKUP($B30,'Ae207'!$A$2:$C$46))</f>
        <v>0</v>
      </c>
      <c r="H30" s="13">
        <f>IF(ISERROR(MATCH($B30,'Ae207'!$A$2:$A$46,0))," ",LOOKUP($B30,'Ae207'!$A$2:$D$46))</f>
        <v>0</v>
      </c>
      <c r="I30" s="12">
        <f>IF(ISERROR(MATCH($B30,'Ar581'!$A$2:$A$56,0))," ",_xlfn.XLOOKUP($B30,'Ar581'!$A$2:$A$56,'Ar581'!$B$2:$B$56,"NA",0))</f>
        <v>55260</v>
      </c>
      <c r="J30" s="19">
        <f>IF(ISERROR(MATCH($B30,'Ar581'!$A$2:$A$56,0))," ",_xlfn.XLOOKUP($B30,'Ar581'!$A$2:$A$56,'Ar581'!$C$2:$C$56,"NA",0))</f>
        <v>2365760</v>
      </c>
      <c r="K30" s="13">
        <f>IF(ISERROR(MATCH($B30,'Ar5130'!$A$2:$A$55,0))," ",LOOKUP($B30,'Ar5130'!$A$2:$B$55))</f>
        <v>870</v>
      </c>
      <c r="L30" s="13">
        <f>IF(ISERROR(MATCH($B30,'Ar5130'!$A$2:$A$55,0))," ",LOOKUP($B30,'Ar5130'!$A$2:$C$55))</f>
        <v>144</v>
      </c>
      <c r="M30" s="13">
        <f>IF(ISERROR(MATCH($B30,'Ar5130'!$A$2:$A$55,0))," ",LOOKUP($B30,'Ar5130'!$A$2:$D$55))</f>
        <v>5</v>
      </c>
      <c r="N30" s="13">
        <f>IF(ISERROR(MATCH($B30,'Ar5130'!$A$2:$A$55,0))," ",LOOKUP($B30,'Ar5130'!$A$2:$E$55))</f>
        <v>2</v>
      </c>
      <c r="O30" s="13">
        <f>IF(ISERROR(MATCH($B30,'Ar5130'!$A$2:$A$55,0))," ",LOOKUP($B30,'Ar5130'!$A$2:$F$55))</f>
        <v>0</v>
      </c>
      <c r="P30" s="13">
        <f>IF(ISERROR(MATCH($B30,'Ar5130'!$A$2:$A$55,0))," ",LOOKUP($B30,'Ar5130'!$A$2:$G$55))</f>
        <v>0</v>
      </c>
      <c r="Q30" s="12" t="str">
        <f>IF(ISERROR(MATCH($B30,'Ae5130'!$A$2:$A$47,0))," ",LOOKUP($B30,'Ae5130'!$A$2:$B$47))</f>
        <v xml:space="preserve"> </v>
      </c>
      <c r="R30" s="12" t="str">
        <f>IF(ISERROR(MATCH($B30,'Ae5130'!$A$2:$A$47,0))," ",LOOKUP($B30,'Ae5130'!$A$2:$C$47))</f>
        <v xml:space="preserve"> </v>
      </c>
      <c r="S30" s="12" t="str">
        <f>IF(ISERROR(MATCH($B30,'Ae5130'!$A$2:$A$47,0))," ",LOOKUP($B30,'Ae5130'!$A$2:$D$47))</f>
        <v xml:space="preserve"> </v>
      </c>
      <c r="T30" s="12" t="str">
        <f>IF(ISERROR(MATCH($B30,'Ae5130'!$A$2:$A$47,0))," ",LOOKUP($B30,'Ae5130'!$A$2:$E$47))</f>
        <v xml:space="preserve"> </v>
      </c>
      <c r="U30" s="12" t="str">
        <f>IF(ISERROR(MATCH($B30,'Ae5130'!$A$2:$A$47,0))," ",LOOKUP($B30,'Ae5130'!$A$2:$F$47))</f>
        <v xml:space="preserve"> </v>
      </c>
      <c r="V30" s="12" t="str">
        <f>IF(ISERROR(MATCH($B30,'Ae5130'!$A$2:$A$47,0))," ",LOOKUP($B30,'Ae5130'!$A$2:$G$47))</f>
        <v xml:space="preserve"> </v>
      </c>
      <c r="W30" s="13" t="str">
        <f>IF(ISERROR(MATCH($B30,'Ae5159'!$A$2:$A$54,0))," ",LOOKUP($B30,'Ae5159'!$A$2:$B$54))</f>
        <v xml:space="preserve"> </v>
      </c>
      <c r="X30" s="13" t="str">
        <f>IF(ISERROR(MATCH($B30,'Ae5159'!$A$2:$A$54,0))," ",LOOKUP($B30,'Ae5159'!$A$2:$C$54))</f>
        <v xml:space="preserve"> </v>
      </c>
      <c r="Y30" s="13" t="str">
        <f>IF(ISERROR(MATCH($B30,'Ae5159'!$A$2:$A$54,0))," ",LOOKUP($B30,'Ae5159'!$A$2:$D$54))</f>
        <v xml:space="preserve"> </v>
      </c>
      <c r="Z30" s="13" t="str">
        <f>IF(ISERROR(MATCH($B30,'Ae5159'!$A$2:$A$54,0))," ",LOOKUP($B30,'Ae5159'!$A$2:$E$54))</f>
        <v xml:space="preserve"> </v>
      </c>
      <c r="AA30" s="13" t="str">
        <f>IF(ISERROR(MATCH($B30,'Ae5159'!$A$2:$A$54,0))," ",LOOKUP($B30,'Ae5159'!$A$2:$F$54))</f>
        <v xml:space="preserve"> </v>
      </c>
      <c r="AB30" s="13" t="str">
        <f>IF(ISERROR(MATCH($B30,'Ae5159'!$A$2:$A$54,0))," ",LOOKUP($B30,'Ae5159'!$A$2:$G$54))</f>
        <v xml:space="preserve"> </v>
      </c>
      <c r="AC30" s="13" t="str">
        <f>IF(ISERROR(MATCH($B30,'Ae5159'!$A$2:$A$54,0))," ",LOOKUP($B30,'Ae5159'!$A$2:$H$54))</f>
        <v xml:space="preserve"> </v>
      </c>
      <c r="AD30" s="13" t="str">
        <f>IF(ISERROR(MATCH($B30,'Ae5159'!$A$2:$A$54,0))," ",LOOKUP($B30,'Ae5159'!$A$2:$I$54))</f>
        <v xml:space="preserve"> </v>
      </c>
      <c r="AE30" s="13" t="str">
        <f>IF(ISERROR(MATCH($B30,'Ae5159'!$A$2:$A$54,0))," ",LOOKUP($B30,'Ae5159'!$A$2:$J$54))</f>
        <v xml:space="preserve"> </v>
      </c>
      <c r="AF30" s="13" t="str">
        <f>IF(ISERROR(MATCH($B30,'Ae5159'!$A$2:$A$54,0))," ",LOOKUP($B30,'Ae5159'!$A$2:$K$54))</f>
        <v xml:space="preserve"> </v>
      </c>
      <c r="AG30" s="13" t="str">
        <f>IF(ISERROR(MATCH($B30,'Ae5159'!$A$2:$A$54,0))," ",LOOKUP($B30,'Ae5159'!$A$2:$L$54))</f>
        <v xml:space="preserve"> </v>
      </c>
      <c r="AH30" s="13" t="str">
        <f>IF(ISERROR(MATCH($B30,'Ae5159'!$A$2:$A$54,0))," ",LOOKUP($B30,'Ae5159'!$A$2:$M$54))</f>
        <v xml:space="preserve"> </v>
      </c>
      <c r="AI30" s="13" t="str">
        <f>IF(ISERROR(MATCH($B30,'Ae5159'!$A$2:$A$54,0))," ",LOOKUP($B30,'Ae5159'!$A$2:$N$54))</f>
        <v xml:space="preserve"> </v>
      </c>
      <c r="AJ30" s="13" t="str">
        <f>IF(ISERROR(MATCH($B30,'Ae5159'!$A$2:$A$54,0))," ",LOOKUP($B30,'Ae5159'!$A$2:$O$54))</f>
        <v xml:space="preserve"> </v>
      </c>
      <c r="AK30" s="13" t="str">
        <f>IF(ISERROR(MATCH($B30,'Ae5159'!$A$2:$A$54,0))," ",LOOKUP($B30,'Ae5159'!$A$2:$P$54))</f>
        <v xml:space="preserve"> </v>
      </c>
      <c r="AL30" s="13" t="str">
        <f>IF(ISERROR(MATCH($B30,'Ae5159'!$A$2:$A$54,0))," ",LOOKUP($B30,'Ae5159'!$A$2:$Q$54))</f>
        <v xml:space="preserve"> </v>
      </c>
      <c r="AM30" s="13" t="str">
        <f>IF(ISERROR(MATCH($B30,'Ae5159'!$A$2:$A$54,0))," ",LOOKUP($B30,'Ae5159'!$A$2:$R$54))</f>
        <v xml:space="preserve"> </v>
      </c>
      <c r="AN30" s="13" t="str">
        <f>IF(ISERROR(MATCH($B30,'Ae5159'!$A$2:$A$54,0))," ",LOOKUP($B30,'Ae5159'!$A$2:$S$54))</f>
        <v xml:space="preserve"> </v>
      </c>
      <c r="AO30" s="12">
        <f>IF(ISERROR(MATCH($B30,'Ar5159'!$A$2:$A$54,0))," ",LOOKUP($B30,'Ar5159'!$A$2:$B$54))</f>
        <v>28047</v>
      </c>
      <c r="AP30" s="12">
        <f>IF(ISERROR(MATCH($B30,'Ar5159'!$A$2:$A$54,0))," ",LOOKUP($B30,'Ar5159'!$A$2:$C$54))</f>
        <v>4084</v>
      </c>
      <c r="AQ30" s="12">
        <f>IF(ISERROR(MATCH($B30,'Ar5159'!$A$2:$A$54,0))," ",LOOKUP($B30,'Ar5159'!$A$2:$D$54))</f>
        <v>0</v>
      </c>
      <c r="AR30" s="12">
        <f>IF(ISERROR(MATCH($B30,'Ar5159'!$A$2:$A$54,0))," ",LOOKUP($B30,'Ar5159'!$A$2:$E$54))</f>
        <v>1645</v>
      </c>
      <c r="AS30" s="12">
        <f>IF(ISERROR(MATCH($B30,'Ar5159'!$A$2:$A$54,0))," ",LOOKUP($B30,'Ar5159'!$A$2:$F$54))</f>
        <v>570</v>
      </c>
      <c r="AT30" s="12">
        <f>IF(ISERROR(MATCH($B30,'Ar5159'!$A$2:$A$54,0))," ",LOOKUP($B30,'Ar5159'!$A$2:$G$54))</f>
        <v>170</v>
      </c>
      <c r="AU30" s="12">
        <f>IF(ISERROR(MATCH($B30,'Ar5159'!$A$2:$A$54,0))," ",LOOKUP($B30,'Ar5159'!$A$2:$H$54))</f>
        <v>0</v>
      </c>
      <c r="AV30" s="12">
        <f>IF(ISERROR(MATCH($B30,'Ar5159'!$A$2:$A$54,0))," ",LOOKUP($B30,'Ar5159'!$A$2:$I$54))</f>
        <v>73</v>
      </c>
      <c r="AW30" s="12">
        <f>IF(ISERROR(MATCH($B30,'Ar5159'!$A$2:$A$54,0))," ",LOOKUP($B30,'Ar5159'!$A$2:$J$54))</f>
        <v>51</v>
      </c>
      <c r="AX30" s="12">
        <f>IF(ISERROR(MATCH($B30,'Ar5159'!$A$2:$A$54,0))," ",LOOKUP($B30,'Ar5159'!$A$2:$K$54))</f>
        <v>0</v>
      </c>
      <c r="AY30" s="12">
        <f>IF(ISERROR(MATCH($B30,'Ar5159'!$A$2:$A$54,0))," ",LOOKUP($B30,'Ar5159'!$A$2:$L$54))</f>
        <v>0</v>
      </c>
      <c r="AZ30" s="12">
        <f>IF(ISERROR(MATCH($B30,'Ar5159'!$A$2:$A$54,0))," ",LOOKUP($B30,'Ar5159'!$A$2:$M$54))</f>
        <v>0</v>
      </c>
      <c r="BA30" s="12">
        <f>IF(ISERROR(MATCH($B30,'Ar5159'!$A$2:$A$54,0))," ",LOOKUP($B30,'Ar5159'!$A$2:$N$54))</f>
        <v>339231</v>
      </c>
      <c r="BB30" s="12">
        <f>IF(ISERROR(MATCH($B30,'Ar5159'!$A$2:$A$54,0))," ",LOOKUP($B30,'Ar5159'!$A$2:$O$54))</f>
        <v>13765</v>
      </c>
      <c r="BC30" s="12">
        <f>IF(ISERROR(MATCH($B30,'Ar5159'!$A$2:$A$54,0))," ",LOOKUP($B30,'Ar5159'!$A$2:$P$54))</f>
        <v>7782</v>
      </c>
      <c r="BD30" s="12">
        <f>IF(ISERROR(MATCH($B30,'Ar5159'!$A$2:$A$54,0))," ",LOOKUP($B30,'Ar5159'!$A$2:$Q$54))</f>
        <v>919</v>
      </c>
      <c r="BE30" s="12">
        <f>IF(ISERROR(MATCH($B30,'Ar5159'!$A$2:$A$54,0))," ",LOOKUP($B30,'Ar5159'!$A$2:$R$54))</f>
        <v>599</v>
      </c>
      <c r="BF30" s="12">
        <f>IF(ISERROR(MATCH($B30,'Ar5159'!$A$2:$A$54,0))," ",LOOKUP($B30,'Ar5159'!$A$2:$S$54))</f>
        <v>0</v>
      </c>
      <c r="BG30" s="13" t="str">
        <f>IF(ISERROR(MATCH($B30,'Aw5159'!$A$1:$A$49,0))," ",LOOKUP($B30,'Aw5159'!$A$1:$B$49))</f>
        <v xml:space="preserve"> </v>
      </c>
      <c r="BH30" s="13" t="str">
        <f>IF(ISERROR(MATCH($B30,'Aw5159'!$A$1:$A$49,0))," ",LOOKUP($B30,'Aw5159'!$A$1:$C$49))</f>
        <v xml:space="preserve"> </v>
      </c>
      <c r="BI30" s="13" t="str">
        <f>IF(ISERROR(MATCH($B30,'Aw5159'!$A$1:$A$49,0))," ",LOOKUP($B30,'Aw5159'!$A$1:$D$49))</f>
        <v xml:space="preserve"> </v>
      </c>
      <c r="BJ30" s="12" t="str">
        <f>IF(ISERROR(MATCH($B30,Abui3!$A$2:$A$47,0))," ",LOOKUP($B30,Abui3!$A$2:$B$47))</f>
        <v xml:space="preserve"> </v>
      </c>
      <c r="BK30" s="12" t="str">
        <f>IF(ISERROR(MATCH($B30,Abui3!$A$2:$A$47,0))," ",LOOKUP($B30,Abui3!$A$2:$C$47))</f>
        <v xml:space="preserve"> </v>
      </c>
      <c r="BL30" s="12" t="str">
        <f>IF(ISERROR(MATCH($B30,Abui3!$A$2:$A$47,0))," ",LOOKUP($B30,Abui3!$A$2:$D$47))</f>
        <v xml:space="preserve"> </v>
      </c>
      <c r="BM30" s="12" t="str">
        <f>IF(ISERROR(MATCH($B30,Abui3!$A$2:$A$47,0))," ",LOOKUP($B30,Abui3!$A$2:$E$47))</f>
        <v xml:space="preserve"> </v>
      </c>
    </row>
    <row r="31" spans="1:65" x14ac:dyDescent="0.2">
      <c r="A31" s="2" t="s">
        <v>27</v>
      </c>
      <c r="B31" s="3" t="s">
        <v>80</v>
      </c>
      <c r="C31" s="12">
        <f>IF(ISERROR(MATCH($B31,'Ar207'!$A$2:$A$54,0))," ",LOOKUP($B31,'Ar207'!$A$2:$B$54))</f>
        <v>49324</v>
      </c>
      <c r="D31" s="12">
        <f>IF(ISERROR(MATCH($B31,'Ar207'!$A$2:$A$54,0))," ",LOOKUP($B31,'Ar207'!$A$2:$C$54))</f>
        <v>96</v>
      </c>
      <c r="E31" s="12">
        <f>IF(ISERROR(MATCH($B31,'Ar207'!$A$2:$A$54,0))," ",LOOKUP($B31,'Ar207'!$A$2:$D$54))</f>
        <v>25</v>
      </c>
      <c r="F31" s="13">
        <f>IF(ISERROR(MATCH($B31,'Ae207'!$A$2:$A$54,0))," ",LOOKUP($B31,'Ae207'!$A$2:$B$54))</f>
        <v>0</v>
      </c>
      <c r="G31" s="13">
        <f>IF(ISERROR(MATCH(B31,'Ae207'!$A$2:$A$46,0))," ",LOOKUP($B31,'Ae207'!$A$2:$C$46))</f>
        <v>0</v>
      </c>
      <c r="H31" s="13">
        <f>IF(ISERROR(MATCH($B31,'Ae207'!$A$2:$A$46,0))," ",LOOKUP($B31,'Ae207'!$A$2:$D$46))</f>
        <v>0</v>
      </c>
      <c r="I31" s="12">
        <f>IF(ISERROR(MATCH($B31,'Ar581'!$A$2:$A$56,0))," ",_xlfn.XLOOKUP($B31,'Ar581'!$A$2:$A$56,'Ar581'!$B$2:$B$56,"NA",0))</f>
        <v>65391</v>
      </c>
      <c r="J31" s="19">
        <f>IF(ISERROR(MATCH($B31,'Ar581'!$A$2:$A$56,0))," ",_xlfn.XLOOKUP($B31,'Ar581'!$A$2:$A$56,'Ar581'!$C$2:$C$56,"NA",0))</f>
        <v>4076079</v>
      </c>
      <c r="K31" s="13">
        <f>IF(ISERROR(MATCH($B31,'Ar5130'!$A$2:$A$55,0))," ",LOOKUP($B31,'Ar5130'!$A$2:$B$55))</f>
        <v>5397</v>
      </c>
      <c r="L31" s="13">
        <f>IF(ISERROR(MATCH($B31,'Ar5130'!$A$2:$A$55,0))," ",LOOKUP($B31,'Ar5130'!$A$2:$C$55))</f>
        <v>0</v>
      </c>
      <c r="M31" s="13">
        <f>IF(ISERROR(MATCH($B31,'Ar5130'!$A$2:$A$55,0))," ",LOOKUP($B31,'Ar5130'!$A$2:$D$55))</f>
        <v>18</v>
      </c>
      <c r="N31" s="13">
        <f>IF(ISERROR(MATCH($B31,'Ar5130'!$A$2:$A$55,0))," ",LOOKUP($B31,'Ar5130'!$A$2:$E$55))</f>
        <v>0</v>
      </c>
      <c r="O31" s="13">
        <f>IF(ISERROR(MATCH($B31,'Ar5130'!$A$2:$A$55,0))," ",LOOKUP($B31,'Ar5130'!$A$2:$F$55))</f>
        <v>4</v>
      </c>
      <c r="P31" s="13">
        <f>IF(ISERROR(MATCH($B31,'Ar5130'!$A$2:$A$55,0))," ",LOOKUP($B31,'Ar5130'!$A$2:$G$55))</f>
        <v>0</v>
      </c>
      <c r="Q31" s="12">
        <f>IF(ISERROR(MATCH($B31,'Ae5130'!$A$2:$A$47,0))," ",LOOKUP($B31,'Ae5130'!$A$2:$B$47))</f>
        <v>0</v>
      </c>
      <c r="R31" s="12">
        <f>IF(ISERROR(MATCH($B31,'Ae5130'!$A$2:$A$47,0))," ",LOOKUP($B31,'Ae5130'!$A$2:$C$47))</f>
        <v>0</v>
      </c>
      <c r="S31" s="12">
        <f>IF(ISERROR(MATCH($B31,'Ae5130'!$A$2:$A$47,0))," ",LOOKUP($B31,'Ae5130'!$A$2:$D$47))</f>
        <v>0</v>
      </c>
      <c r="T31" s="12">
        <f>IF(ISERROR(MATCH($B31,'Ae5130'!$A$2:$A$47,0))," ",LOOKUP($B31,'Ae5130'!$A$2:$E$47))</f>
        <v>0</v>
      </c>
      <c r="U31" s="12">
        <f>IF(ISERROR(MATCH($B31,'Ae5130'!$A$2:$A$47,0))," ",LOOKUP($B31,'Ae5130'!$A$2:$F$47))</f>
        <v>0</v>
      </c>
      <c r="V31" s="12">
        <f>IF(ISERROR(MATCH($B31,'Ae5130'!$A$2:$A$47,0))," ",LOOKUP($B31,'Ae5130'!$A$2:$G$47))</f>
        <v>0</v>
      </c>
      <c r="W31" s="13">
        <f>IF(ISERROR(MATCH($B31,'Ae5159'!$A$2:$A$54,0))," ",LOOKUP($B31,'Ae5159'!$A$2:$B$54))</f>
        <v>0</v>
      </c>
      <c r="X31" s="13">
        <f>IF(ISERROR(MATCH($B31,'Ae5159'!$A$2:$A$54,0))," ",LOOKUP($B31,'Ae5159'!$A$2:$C$54))</f>
        <v>0</v>
      </c>
      <c r="Y31" s="13">
        <f>IF(ISERROR(MATCH($B31,'Ae5159'!$A$2:$A$54,0))," ",LOOKUP($B31,'Ae5159'!$A$2:$D$54))</f>
        <v>0</v>
      </c>
      <c r="Z31" s="13">
        <f>IF(ISERROR(MATCH($B31,'Ae5159'!$A$2:$A$54,0))," ",LOOKUP($B31,'Ae5159'!$A$2:$E$54))</f>
        <v>0</v>
      </c>
      <c r="AA31" s="13">
        <f>IF(ISERROR(MATCH($B31,'Ae5159'!$A$2:$A$54,0))," ",LOOKUP($B31,'Ae5159'!$A$2:$F$54))</f>
        <v>0</v>
      </c>
      <c r="AB31" s="13">
        <f>IF(ISERROR(MATCH($B31,'Ae5159'!$A$2:$A$54,0))," ",LOOKUP($B31,'Ae5159'!$A$2:$G$54))</f>
        <v>0</v>
      </c>
      <c r="AC31" s="13">
        <f>IF(ISERROR(MATCH($B31,'Ae5159'!$A$2:$A$54,0))," ",LOOKUP($B31,'Ae5159'!$A$2:$H$54))</f>
        <v>0</v>
      </c>
      <c r="AD31" s="13">
        <f>IF(ISERROR(MATCH($B31,'Ae5159'!$A$2:$A$54,0))," ",LOOKUP($B31,'Ae5159'!$A$2:$I$54))</f>
        <v>0</v>
      </c>
      <c r="AE31" s="13">
        <f>IF(ISERROR(MATCH($B31,'Ae5159'!$A$2:$A$54,0))," ",LOOKUP($B31,'Ae5159'!$A$2:$J$54))</f>
        <v>0</v>
      </c>
      <c r="AF31" s="13">
        <f>IF(ISERROR(MATCH($B31,'Ae5159'!$A$2:$A$54,0))," ",LOOKUP($B31,'Ae5159'!$A$2:$K$54))</f>
        <v>0</v>
      </c>
      <c r="AG31" s="13">
        <f>IF(ISERROR(MATCH($B31,'Ae5159'!$A$2:$A$54,0))," ",LOOKUP($B31,'Ae5159'!$A$2:$L$54))</f>
        <v>0</v>
      </c>
      <c r="AH31" s="13">
        <f>IF(ISERROR(MATCH($B31,'Ae5159'!$A$2:$A$54,0))," ",LOOKUP($B31,'Ae5159'!$A$2:$M$54))</f>
        <v>0</v>
      </c>
      <c r="AI31" s="13">
        <f>IF(ISERROR(MATCH($B31,'Ae5159'!$A$2:$A$54,0))," ",LOOKUP($B31,'Ae5159'!$A$2:$N$54))</f>
        <v>0</v>
      </c>
      <c r="AJ31" s="13">
        <f>IF(ISERROR(MATCH($B31,'Ae5159'!$A$2:$A$54,0))," ",LOOKUP($B31,'Ae5159'!$A$2:$O$54))</f>
        <v>0</v>
      </c>
      <c r="AK31" s="13">
        <f>IF(ISERROR(MATCH($B31,'Ae5159'!$A$2:$A$54,0))," ",LOOKUP($B31,'Ae5159'!$A$2:$P$54))</f>
        <v>0</v>
      </c>
      <c r="AL31" s="13">
        <f>IF(ISERROR(MATCH($B31,'Ae5159'!$A$2:$A$54,0))," ",LOOKUP($B31,'Ae5159'!$A$2:$Q$54))</f>
        <v>0</v>
      </c>
      <c r="AM31" s="13">
        <f>IF(ISERROR(MATCH($B31,'Ae5159'!$A$2:$A$54,0))," ",LOOKUP($B31,'Ae5159'!$A$2:$R$54))</f>
        <v>0</v>
      </c>
      <c r="AN31" s="13">
        <f>IF(ISERROR(MATCH($B31,'Ae5159'!$A$2:$A$54,0))," ",LOOKUP($B31,'Ae5159'!$A$2:$S$54))</f>
        <v>0</v>
      </c>
      <c r="AO31" s="12">
        <f>IF(ISERROR(MATCH($B31,'Ar5159'!$A$2:$A$54,0))," ",LOOKUP($B31,'Ar5159'!$A$2:$B$54))</f>
        <v>30085</v>
      </c>
      <c r="AP31" s="12">
        <f>IF(ISERROR(MATCH($B31,'Ar5159'!$A$2:$A$54,0))," ",LOOKUP($B31,'Ar5159'!$A$2:$C$54))</f>
        <v>12436</v>
      </c>
      <c r="AQ31" s="12">
        <f>IF(ISERROR(MATCH($B31,'Ar5159'!$A$2:$A$54,0))," ",LOOKUP($B31,'Ar5159'!$A$2:$D$54))</f>
        <v>0</v>
      </c>
      <c r="AR31" s="12">
        <f>IF(ISERROR(MATCH($B31,'Ar5159'!$A$2:$A$54,0))," ",LOOKUP($B31,'Ar5159'!$A$2:$E$54))</f>
        <v>2994</v>
      </c>
      <c r="AS31" s="12">
        <f>IF(ISERROR(MATCH($B31,'Ar5159'!$A$2:$A$54,0))," ",LOOKUP($B31,'Ar5159'!$A$2:$F$54))</f>
        <v>23</v>
      </c>
      <c r="AT31" s="12">
        <f>IF(ISERROR(MATCH($B31,'Ar5159'!$A$2:$A$54,0))," ",LOOKUP($B31,'Ar5159'!$A$2:$G$54))</f>
        <v>9</v>
      </c>
      <c r="AU31" s="12">
        <f>IF(ISERROR(MATCH($B31,'Ar5159'!$A$2:$A$54,0))," ",LOOKUP($B31,'Ar5159'!$A$2:$H$54))</f>
        <v>0</v>
      </c>
      <c r="AV31" s="12">
        <f>IF(ISERROR(MATCH($B31,'Ar5159'!$A$2:$A$54,0))," ",LOOKUP($B31,'Ar5159'!$A$2:$I$54))</f>
        <v>6</v>
      </c>
      <c r="AW31" s="12">
        <f>IF(ISERROR(MATCH($B31,'Ar5159'!$A$2:$A$54,0))," ",LOOKUP($B31,'Ar5159'!$A$2:$J$54))</f>
        <v>10</v>
      </c>
      <c r="AX31" s="12">
        <f>IF(ISERROR(MATCH($B31,'Ar5159'!$A$2:$A$54,0))," ",LOOKUP($B31,'Ar5159'!$A$2:$K$54))</f>
        <v>2</v>
      </c>
      <c r="AY31" s="12">
        <f>IF(ISERROR(MATCH($B31,'Ar5159'!$A$2:$A$54,0))," ",LOOKUP($B31,'Ar5159'!$A$2:$L$54))</f>
        <v>0</v>
      </c>
      <c r="AZ31" s="12">
        <f>IF(ISERROR(MATCH($B31,'Ar5159'!$A$2:$A$54,0))," ",LOOKUP($B31,'Ar5159'!$A$2:$M$54))</f>
        <v>1</v>
      </c>
      <c r="BA31" s="12">
        <f>IF(ISERROR(MATCH($B31,'Ar5159'!$A$2:$A$54,0))," ",LOOKUP($B31,'Ar5159'!$A$2:$N$54))</f>
        <v>272336</v>
      </c>
      <c r="BB31" s="12">
        <f>IF(ISERROR(MATCH($B31,'Ar5159'!$A$2:$A$54,0))," ",LOOKUP($B31,'Ar5159'!$A$2:$O$54))</f>
        <v>20855</v>
      </c>
      <c r="BC31" s="12">
        <f>IF(ISERROR(MATCH($B31,'Ar5159'!$A$2:$A$54,0))," ",LOOKUP($B31,'Ar5159'!$A$2:$P$54))</f>
        <v>457</v>
      </c>
      <c r="BD31" s="12">
        <f>IF(ISERROR(MATCH($B31,'Ar5159'!$A$2:$A$54,0))," ",LOOKUP($B31,'Ar5159'!$A$2:$Q$54))</f>
        <v>152</v>
      </c>
      <c r="BE31" s="12">
        <f>IF(ISERROR(MATCH($B31,'Ar5159'!$A$2:$A$54,0))," ",LOOKUP($B31,'Ar5159'!$A$2:$R$54))</f>
        <v>253</v>
      </c>
      <c r="BF31" s="12">
        <f>IF(ISERROR(MATCH($B31,'Ar5159'!$A$2:$A$54,0))," ",LOOKUP($B31,'Ar5159'!$A$2:$S$54))</f>
        <v>31</v>
      </c>
      <c r="BG31" s="13">
        <f>IF(ISERROR(MATCH($B31,'Aw5159'!$A$1:$A$49,0))," ",LOOKUP($B31,'Aw5159'!$A$1:$B$49))</f>
        <v>238</v>
      </c>
      <c r="BH31" s="13">
        <f>IF(ISERROR(MATCH($B31,'Aw5159'!$A$1:$A$49,0))," ",LOOKUP($B31,'Aw5159'!$A$1:$C$49))</f>
        <v>67</v>
      </c>
      <c r="BI31" s="13">
        <f>IF(ISERROR(MATCH($B31,'Aw5159'!$A$1:$A$49,0))," ",LOOKUP($B31,'Aw5159'!$A$1:$D$49))</f>
        <v>2531</v>
      </c>
      <c r="BJ31" s="12">
        <f>IF(ISERROR(MATCH($B31,Abui3!$A$2:$A$47,0))," ",LOOKUP($B31,Abui3!$A$2:$B$47))</f>
        <v>9</v>
      </c>
      <c r="BK31" s="12">
        <f>IF(ISERROR(MATCH($B31,Abui3!$A$2:$A$47,0))," ",LOOKUP($B31,Abui3!$A$2:$C$47))</f>
        <v>204</v>
      </c>
      <c r="BL31" s="12">
        <f>IF(ISERROR(MATCH($B31,Abui3!$A$2:$A$47,0))," ",LOOKUP($B31,Abui3!$A$2:$D$47))</f>
        <v>0</v>
      </c>
      <c r="BM31" s="12">
        <f>IF(ISERROR(MATCH($B31,Abui3!$A$2:$A$47,0))," ",LOOKUP($B31,Abui3!$A$2:$E$47))</f>
        <v>0</v>
      </c>
    </row>
    <row r="32" spans="1:65" x14ac:dyDescent="0.2">
      <c r="A32" s="2" t="s">
        <v>28</v>
      </c>
      <c r="B32" s="3" t="s">
        <v>81</v>
      </c>
      <c r="C32" s="12">
        <f>IF(ISERROR(MATCH($B32,'Ar207'!$A$2:$A$54,0))," ",LOOKUP($B32,'Ar207'!$A$2:$B$54))</f>
        <v>122560</v>
      </c>
      <c r="D32" s="12">
        <f>IF(ISERROR(MATCH($B32,'Ar207'!$A$2:$A$54,0))," ",LOOKUP($B32,'Ar207'!$A$2:$C$54))</f>
        <v>203</v>
      </c>
      <c r="E32" s="12">
        <f>IF(ISERROR(MATCH($B32,'Ar207'!$A$2:$A$54,0))," ",LOOKUP($B32,'Ar207'!$A$2:$D$54))</f>
        <v>183</v>
      </c>
      <c r="F32" s="13">
        <f>IF(ISERROR(MATCH($B32,'Ae207'!$A$2:$A$54,0))," ",LOOKUP($B32,'Ae207'!$A$2:$B$54))</f>
        <v>77</v>
      </c>
      <c r="G32" s="13">
        <f>IF(ISERROR(MATCH(B32,'Ae207'!$A$2:$A$46,0))," ",LOOKUP($B32,'Ae207'!$A$2:$C$46))</f>
        <v>0</v>
      </c>
      <c r="H32" s="13">
        <f>IF(ISERROR(MATCH($B32,'Ae207'!$A$2:$A$46,0))," ",LOOKUP($B32,'Ae207'!$A$2:$D$46))</f>
        <v>0</v>
      </c>
      <c r="I32" s="12">
        <f>IF(ISERROR(MATCH($B32,'Ar581'!$A$2:$A$56,0))," ",_xlfn.XLOOKUP($B32,'Ar581'!$A$2:$A$56,'Ar581'!$B$2:$B$56,"NA",0))</f>
        <v>102226</v>
      </c>
      <c r="J32" s="19">
        <f>IF(ISERROR(MATCH($B32,'Ar581'!$A$2:$A$56,0))," ",_xlfn.XLOOKUP($B32,'Ar581'!$A$2:$A$56,'Ar581'!$C$2:$C$56,"NA",0))</f>
        <v>7241500</v>
      </c>
      <c r="K32" s="13">
        <f>IF(ISERROR(MATCH($B32,'Ar5130'!$A$2:$A$55,0))," ",LOOKUP($B32,'Ar5130'!$A$2:$B$55))</f>
        <v>9771</v>
      </c>
      <c r="L32" s="13">
        <f>IF(ISERROR(MATCH($B32,'Ar5130'!$A$2:$A$55,0))," ",LOOKUP($B32,'Ar5130'!$A$2:$C$55))</f>
        <v>1757</v>
      </c>
      <c r="M32" s="13">
        <f>IF(ISERROR(MATCH($B32,'Ar5130'!$A$2:$A$55,0))," ",LOOKUP($B32,'Ar5130'!$A$2:$D$55))</f>
        <v>27</v>
      </c>
      <c r="N32" s="13">
        <f>IF(ISERROR(MATCH($B32,'Ar5130'!$A$2:$A$55,0))," ",LOOKUP($B32,'Ar5130'!$A$2:$E$55))</f>
        <v>6</v>
      </c>
      <c r="O32" s="13">
        <f>IF(ISERROR(MATCH($B32,'Ar5130'!$A$2:$A$55,0))," ",LOOKUP($B32,'Ar5130'!$A$2:$F$55))</f>
        <v>7</v>
      </c>
      <c r="P32" s="13">
        <f>IF(ISERROR(MATCH($B32,'Ar5130'!$A$2:$A$55,0))," ",LOOKUP($B32,'Ar5130'!$A$2:$G$55))</f>
        <v>2</v>
      </c>
      <c r="Q32" s="12">
        <f>IF(ISERROR(MATCH($B32,'Ae5130'!$A$2:$A$47,0))," ",LOOKUP($B32,'Ae5130'!$A$2:$B$47))</f>
        <v>13</v>
      </c>
      <c r="R32" s="12">
        <f>IF(ISERROR(MATCH($B32,'Ae5130'!$A$2:$A$47,0))," ",LOOKUP($B32,'Ae5130'!$A$2:$C$47))</f>
        <v>3</v>
      </c>
      <c r="S32" s="12">
        <f>IF(ISERROR(MATCH($B32,'Ae5130'!$A$2:$A$47,0))," ",LOOKUP($B32,'Ae5130'!$A$2:$D$47))</f>
        <v>0</v>
      </c>
      <c r="T32" s="12">
        <f>IF(ISERROR(MATCH($B32,'Ae5130'!$A$2:$A$47,0))," ",LOOKUP($B32,'Ae5130'!$A$2:$E$47))</f>
        <v>0</v>
      </c>
      <c r="U32" s="12">
        <f>IF(ISERROR(MATCH($B32,'Ae5130'!$A$2:$A$47,0))," ",LOOKUP($B32,'Ae5130'!$A$2:$F$47))</f>
        <v>0</v>
      </c>
      <c r="V32" s="12">
        <f>IF(ISERROR(MATCH($B32,'Ae5130'!$A$2:$A$47,0))," ",LOOKUP($B32,'Ae5130'!$A$2:$G$47))</f>
        <v>0</v>
      </c>
      <c r="W32" s="13">
        <f>IF(ISERROR(MATCH($B32,'Ae5159'!$A$2:$A$54,0))," ",LOOKUP($B32,'Ae5159'!$A$2:$B$54))</f>
        <v>0</v>
      </c>
      <c r="X32" s="13">
        <f>IF(ISERROR(MATCH($B32,'Ae5159'!$A$2:$A$54,0))," ",LOOKUP($B32,'Ae5159'!$A$2:$C$54))</f>
        <v>0</v>
      </c>
      <c r="Y32" s="13">
        <f>IF(ISERROR(MATCH($B32,'Ae5159'!$A$2:$A$54,0))," ",LOOKUP($B32,'Ae5159'!$A$2:$D$54))</f>
        <v>0</v>
      </c>
      <c r="Z32" s="13">
        <f>IF(ISERROR(MATCH($B32,'Ae5159'!$A$2:$A$54,0))," ",LOOKUP($B32,'Ae5159'!$A$2:$E$54))</f>
        <v>0</v>
      </c>
      <c r="AA32" s="13">
        <f>IF(ISERROR(MATCH($B32,'Ae5159'!$A$2:$A$54,0))," ",LOOKUP($B32,'Ae5159'!$A$2:$F$54))</f>
        <v>0</v>
      </c>
      <c r="AB32" s="13">
        <f>IF(ISERROR(MATCH($B32,'Ae5159'!$A$2:$A$54,0))," ",LOOKUP($B32,'Ae5159'!$A$2:$G$54))</f>
        <v>0</v>
      </c>
      <c r="AC32" s="13">
        <f>IF(ISERROR(MATCH($B32,'Ae5159'!$A$2:$A$54,0))," ",LOOKUP($B32,'Ae5159'!$A$2:$H$54))</f>
        <v>0</v>
      </c>
      <c r="AD32" s="13">
        <f>IF(ISERROR(MATCH($B32,'Ae5159'!$A$2:$A$54,0))," ",LOOKUP($B32,'Ae5159'!$A$2:$I$54))</f>
        <v>0</v>
      </c>
      <c r="AE32" s="13">
        <f>IF(ISERROR(MATCH($B32,'Ae5159'!$A$2:$A$54,0))," ",LOOKUP($B32,'Ae5159'!$A$2:$J$54))</f>
        <v>0</v>
      </c>
      <c r="AF32" s="13">
        <f>IF(ISERROR(MATCH($B32,'Ae5159'!$A$2:$A$54,0))," ",LOOKUP($B32,'Ae5159'!$A$2:$K$54))</f>
        <v>0</v>
      </c>
      <c r="AG32" s="13">
        <f>IF(ISERROR(MATCH($B32,'Ae5159'!$A$2:$A$54,0))," ",LOOKUP($B32,'Ae5159'!$A$2:$L$54))</f>
        <v>0</v>
      </c>
      <c r="AH32" s="13">
        <f>IF(ISERROR(MATCH($B32,'Ae5159'!$A$2:$A$54,0))," ",LOOKUP($B32,'Ae5159'!$A$2:$M$54))</f>
        <v>0</v>
      </c>
      <c r="AI32" s="13">
        <f>IF(ISERROR(MATCH($B32,'Ae5159'!$A$2:$A$54,0))," ",LOOKUP($B32,'Ae5159'!$A$2:$N$54))</f>
        <v>0</v>
      </c>
      <c r="AJ32" s="13">
        <f>IF(ISERROR(MATCH($B32,'Ae5159'!$A$2:$A$54,0))," ",LOOKUP($B32,'Ae5159'!$A$2:$O$54))</f>
        <v>0</v>
      </c>
      <c r="AK32" s="13">
        <f>IF(ISERROR(MATCH($B32,'Ae5159'!$A$2:$A$54,0))," ",LOOKUP($B32,'Ae5159'!$A$2:$P$54))</f>
        <v>0</v>
      </c>
      <c r="AL32" s="13">
        <f>IF(ISERROR(MATCH($B32,'Ae5159'!$A$2:$A$54,0))," ",LOOKUP($B32,'Ae5159'!$A$2:$Q$54))</f>
        <v>0</v>
      </c>
      <c r="AM32" s="13">
        <f>IF(ISERROR(MATCH($B32,'Ae5159'!$A$2:$A$54,0))," ",LOOKUP($B32,'Ae5159'!$A$2:$R$54))</f>
        <v>0</v>
      </c>
      <c r="AN32" s="13">
        <f>IF(ISERROR(MATCH($B32,'Ae5159'!$A$2:$A$54,0))," ",LOOKUP($B32,'Ae5159'!$A$2:$S$54))</f>
        <v>0</v>
      </c>
      <c r="AO32" s="12">
        <f>IF(ISERROR(MATCH($B32,'Ar5159'!$A$2:$A$54,0))," ",LOOKUP($B32,'Ar5159'!$A$2:$B$54))</f>
        <v>104439</v>
      </c>
      <c r="AP32" s="12">
        <f>IF(ISERROR(MATCH($B32,'Ar5159'!$A$2:$A$54,0))," ",LOOKUP($B32,'Ar5159'!$A$2:$C$54))</f>
        <v>29599</v>
      </c>
      <c r="AQ32" s="12">
        <f>IF(ISERROR(MATCH($B32,'Ar5159'!$A$2:$A$54,0))," ",LOOKUP($B32,'Ar5159'!$A$2:$D$54))</f>
        <v>0</v>
      </c>
      <c r="AR32" s="12">
        <f>IF(ISERROR(MATCH($B32,'Ar5159'!$A$2:$A$54,0))," ",LOOKUP($B32,'Ar5159'!$A$2:$E$54))</f>
        <v>2721</v>
      </c>
      <c r="AS32" s="12">
        <f>IF(ISERROR(MATCH($B32,'Ar5159'!$A$2:$A$54,0))," ",LOOKUP($B32,'Ar5159'!$A$2:$F$54))</f>
        <v>173</v>
      </c>
      <c r="AT32" s="12">
        <f>IF(ISERROR(MATCH($B32,'Ar5159'!$A$2:$A$54,0))," ",LOOKUP($B32,'Ar5159'!$A$2:$G$54))</f>
        <v>39</v>
      </c>
      <c r="AU32" s="12">
        <f>IF(ISERROR(MATCH($B32,'Ar5159'!$A$2:$A$54,0))," ",LOOKUP($B32,'Ar5159'!$A$2:$H$54))</f>
        <v>0</v>
      </c>
      <c r="AV32" s="12">
        <f>IF(ISERROR(MATCH($B32,'Ar5159'!$A$2:$A$54,0))," ",LOOKUP($B32,'Ar5159'!$A$2:$I$54))</f>
        <v>12</v>
      </c>
      <c r="AW32" s="12">
        <f>IF(ISERROR(MATCH($B32,'Ar5159'!$A$2:$A$54,0))," ",LOOKUP($B32,'Ar5159'!$A$2:$J$54))</f>
        <v>120</v>
      </c>
      <c r="AX32" s="12">
        <f>IF(ISERROR(MATCH($B32,'Ar5159'!$A$2:$A$54,0))," ",LOOKUP($B32,'Ar5159'!$A$2:$K$54))</f>
        <v>11</v>
      </c>
      <c r="AY32" s="12">
        <f>IF(ISERROR(MATCH($B32,'Ar5159'!$A$2:$A$54,0))," ",LOOKUP($B32,'Ar5159'!$A$2:$L$54))</f>
        <v>0</v>
      </c>
      <c r="AZ32" s="12">
        <f>IF(ISERROR(MATCH($B32,'Ar5159'!$A$2:$A$54,0))," ",LOOKUP($B32,'Ar5159'!$A$2:$M$54))</f>
        <v>2</v>
      </c>
      <c r="BA32" s="12">
        <f>IF(ISERROR(MATCH($B32,'Ar5159'!$A$2:$A$54,0))," ",LOOKUP($B32,'Ar5159'!$A$2:$N$54))</f>
        <v>1286186</v>
      </c>
      <c r="BB32" s="12">
        <f>IF(ISERROR(MATCH($B32,'Ar5159'!$A$2:$A$54,0))," ",LOOKUP($B32,'Ar5159'!$A$2:$O$54))</f>
        <v>26653</v>
      </c>
      <c r="BC32" s="12">
        <f>IF(ISERROR(MATCH($B32,'Ar5159'!$A$2:$A$54,0))," ",LOOKUP($B32,'Ar5159'!$A$2:$P$54))</f>
        <v>3146</v>
      </c>
      <c r="BD32" s="12">
        <f>IF(ISERROR(MATCH($B32,'Ar5159'!$A$2:$A$54,0))," ",LOOKUP($B32,'Ar5159'!$A$2:$Q$54))</f>
        <v>166</v>
      </c>
      <c r="BE32" s="12">
        <f>IF(ISERROR(MATCH($B32,'Ar5159'!$A$2:$A$54,0))," ",LOOKUP($B32,'Ar5159'!$A$2:$R$54))</f>
        <v>2915</v>
      </c>
      <c r="BF32" s="12">
        <f>IF(ISERROR(MATCH($B32,'Ar5159'!$A$2:$A$54,0))," ",LOOKUP($B32,'Ar5159'!$A$2:$S$54))</f>
        <v>56</v>
      </c>
      <c r="BG32" s="13" t="str">
        <f>IF(ISERROR(MATCH($B32,'Aw5159'!$A$1:$A$49,0))," ",LOOKUP($B32,'Aw5159'!$A$1:$B$49))</f>
        <v xml:space="preserve"> </v>
      </c>
      <c r="BH32" s="13" t="str">
        <f>IF(ISERROR(MATCH($B32,'Aw5159'!$A$1:$A$49,0))," ",LOOKUP($B32,'Aw5159'!$A$1:$C$49))</f>
        <v xml:space="preserve"> </v>
      </c>
      <c r="BI32" s="13" t="str">
        <f>IF(ISERROR(MATCH($B32,'Aw5159'!$A$1:$A$49,0))," ",LOOKUP($B32,'Aw5159'!$A$1:$D$49))</f>
        <v xml:space="preserve"> </v>
      </c>
      <c r="BJ32" s="12" t="str">
        <f>IF(ISERROR(MATCH($B32,Abui3!$A$2:$A$47,0))," ",LOOKUP($B32,Abui3!$A$2:$B$47))</f>
        <v xml:space="preserve"> </v>
      </c>
      <c r="BK32" s="12" t="str">
        <f>IF(ISERROR(MATCH($B32,Abui3!$A$2:$A$47,0))," ",LOOKUP($B32,Abui3!$A$2:$C$47))</f>
        <v xml:space="preserve"> </v>
      </c>
      <c r="BL32" s="12" t="str">
        <f>IF(ISERROR(MATCH($B32,Abui3!$A$2:$A$47,0))," ",LOOKUP($B32,Abui3!$A$2:$D$47))</f>
        <v xml:space="preserve"> </v>
      </c>
      <c r="BM32" s="12" t="str">
        <f>IF(ISERROR(MATCH($B32,Abui3!$A$2:$A$47,0))," ",LOOKUP($B32,Abui3!$A$2:$E$47))</f>
        <v xml:space="preserve"> </v>
      </c>
    </row>
    <row r="33" spans="1:65" x14ac:dyDescent="0.2">
      <c r="A33" s="2" t="s">
        <v>29</v>
      </c>
      <c r="B33" s="3" t="s">
        <v>82</v>
      </c>
      <c r="C33" s="12">
        <f>IF(ISERROR(MATCH($B33,'Ar207'!$A$2:$A$54,0))," ",LOOKUP($B33,'Ar207'!$A$2:$B$54))</f>
        <v>24904</v>
      </c>
      <c r="D33" s="12">
        <f>IF(ISERROR(MATCH($B33,'Ar207'!$A$2:$A$54,0))," ",LOOKUP($B33,'Ar207'!$A$2:$C$54))</f>
        <v>61</v>
      </c>
      <c r="E33" s="12">
        <f>IF(ISERROR(MATCH($B33,'Ar207'!$A$2:$A$54,0))," ",LOOKUP($B33,'Ar207'!$A$2:$D$54))</f>
        <v>36</v>
      </c>
      <c r="F33" s="13">
        <f>IF(ISERROR(MATCH($B33,'Ae207'!$A$2:$A$54,0))," ",LOOKUP($B33,'Ae207'!$A$2:$B$54))</f>
        <v>0</v>
      </c>
      <c r="G33" s="13">
        <f>IF(ISERROR(MATCH(B33,'Ae207'!$A$2:$A$46,0))," ",LOOKUP($B33,'Ae207'!$A$2:$C$46))</f>
        <v>0</v>
      </c>
      <c r="H33" s="13">
        <f>IF(ISERROR(MATCH($B33,'Ae207'!$A$2:$A$46,0))," ",LOOKUP($B33,'Ae207'!$A$2:$D$46))</f>
        <v>0</v>
      </c>
      <c r="I33" s="12">
        <f>IF(ISERROR(MATCH($B33,'Ar581'!$A$2:$A$56,0))," ",_xlfn.XLOOKUP($B33,'Ar581'!$A$2:$A$56,'Ar581'!$B$2:$B$56,"NA",0))</f>
        <v>54116</v>
      </c>
      <c r="J33" s="19">
        <f>IF(ISERROR(MATCH($B33,'Ar581'!$A$2:$A$56,0))," ",_xlfn.XLOOKUP($B33,'Ar581'!$A$2:$A$56,'Ar581'!$C$2:$C$56,"NA",0))</f>
        <v>3160976</v>
      </c>
      <c r="K33" s="13">
        <f>IF(ISERROR(MATCH($B33,'Ar5130'!$A$2:$A$55,0))," ",LOOKUP($B33,'Ar5130'!$A$2:$B$55))</f>
        <v>2628</v>
      </c>
      <c r="L33" s="13">
        <f>IF(ISERROR(MATCH($B33,'Ar5130'!$A$2:$A$55,0))," ",LOOKUP($B33,'Ar5130'!$A$2:$C$55))</f>
        <v>12</v>
      </c>
      <c r="M33" s="13">
        <f>IF(ISERROR(MATCH($B33,'Ar5130'!$A$2:$A$55,0))," ",LOOKUP($B33,'Ar5130'!$A$2:$D$55))</f>
        <v>8</v>
      </c>
      <c r="N33" s="13">
        <f>IF(ISERROR(MATCH($B33,'Ar5130'!$A$2:$A$55,0))," ",LOOKUP($B33,'Ar5130'!$A$2:$E$55))</f>
        <v>0</v>
      </c>
      <c r="O33" s="13">
        <f>IF(ISERROR(MATCH($B33,'Ar5130'!$A$2:$A$55,0))," ",LOOKUP($B33,'Ar5130'!$A$2:$F$55))</f>
        <v>2</v>
      </c>
      <c r="P33" s="13">
        <f>IF(ISERROR(MATCH($B33,'Ar5130'!$A$2:$A$55,0))," ",LOOKUP($B33,'Ar5130'!$A$2:$G$55))</f>
        <v>0</v>
      </c>
      <c r="Q33" s="12">
        <f>IF(ISERROR(MATCH($B33,'Ae5130'!$A$2:$A$47,0))," ",LOOKUP($B33,'Ae5130'!$A$2:$B$47))</f>
        <v>1</v>
      </c>
      <c r="R33" s="12">
        <f>IF(ISERROR(MATCH($B33,'Ae5130'!$A$2:$A$47,0))," ",LOOKUP($B33,'Ae5130'!$A$2:$C$47))</f>
        <v>2</v>
      </c>
      <c r="S33" s="12">
        <f>IF(ISERROR(MATCH($B33,'Ae5130'!$A$2:$A$47,0))," ",LOOKUP($B33,'Ae5130'!$A$2:$D$47))</f>
        <v>0</v>
      </c>
      <c r="T33" s="12">
        <f>IF(ISERROR(MATCH($B33,'Ae5130'!$A$2:$A$47,0))," ",LOOKUP($B33,'Ae5130'!$A$2:$E$47))</f>
        <v>0</v>
      </c>
      <c r="U33" s="12">
        <f>IF(ISERROR(MATCH($B33,'Ae5130'!$A$2:$A$47,0))," ",LOOKUP($B33,'Ae5130'!$A$2:$F$47))</f>
        <v>0</v>
      </c>
      <c r="V33" s="12">
        <f>IF(ISERROR(MATCH($B33,'Ae5130'!$A$2:$A$47,0))," ",LOOKUP($B33,'Ae5130'!$A$2:$G$47))</f>
        <v>0</v>
      </c>
      <c r="W33" s="13">
        <f>IF(ISERROR(MATCH($B33,'Ae5159'!$A$2:$A$54,0))," ",LOOKUP($B33,'Ae5159'!$A$2:$B$54))</f>
        <v>1</v>
      </c>
      <c r="X33" s="13">
        <f>IF(ISERROR(MATCH($B33,'Ae5159'!$A$2:$A$54,0))," ",LOOKUP($B33,'Ae5159'!$A$2:$C$54))</f>
        <v>0</v>
      </c>
      <c r="Y33" s="13">
        <f>IF(ISERROR(MATCH($B33,'Ae5159'!$A$2:$A$54,0))," ",LOOKUP($B33,'Ae5159'!$A$2:$D$54))</f>
        <v>0</v>
      </c>
      <c r="Z33" s="13">
        <f>IF(ISERROR(MATCH($B33,'Ae5159'!$A$2:$A$54,0))," ",LOOKUP($B33,'Ae5159'!$A$2:$E$54))</f>
        <v>0</v>
      </c>
      <c r="AA33" s="13">
        <f>IF(ISERROR(MATCH($B33,'Ae5159'!$A$2:$A$54,0))," ",LOOKUP($B33,'Ae5159'!$A$2:$F$54))</f>
        <v>0</v>
      </c>
      <c r="AB33" s="13">
        <f>IF(ISERROR(MATCH($B33,'Ae5159'!$A$2:$A$54,0))," ",LOOKUP($B33,'Ae5159'!$A$2:$G$54))</f>
        <v>0</v>
      </c>
      <c r="AC33" s="13">
        <f>IF(ISERROR(MATCH($B33,'Ae5159'!$A$2:$A$54,0))," ",LOOKUP($B33,'Ae5159'!$A$2:$H$54))</f>
        <v>0</v>
      </c>
      <c r="AD33" s="13">
        <f>IF(ISERROR(MATCH($B33,'Ae5159'!$A$2:$A$54,0))," ",LOOKUP($B33,'Ae5159'!$A$2:$I$54))</f>
        <v>0</v>
      </c>
      <c r="AE33" s="13">
        <f>IF(ISERROR(MATCH($B33,'Ae5159'!$A$2:$A$54,0))," ",LOOKUP($B33,'Ae5159'!$A$2:$J$54))</f>
        <v>0</v>
      </c>
      <c r="AF33" s="13">
        <f>IF(ISERROR(MATCH($B33,'Ae5159'!$A$2:$A$54,0))," ",LOOKUP($B33,'Ae5159'!$A$2:$K$54))</f>
        <v>0</v>
      </c>
      <c r="AG33" s="13">
        <f>IF(ISERROR(MATCH($B33,'Ae5159'!$A$2:$A$54,0))," ",LOOKUP($B33,'Ae5159'!$A$2:$L$54))</f>
        <v>0</v>
      </c>
      <c r="AH33" s="13">
        <f>IF(ISERROR(MATCH($B33,'Ae5159'!$A$2:$A$54,0))," ",LOOKUP($B33,'Ae5159'!$A$2:$M$54))</f>
        <v>0</v>
      </c>
      <c r="AI33" s="13">
        <f>IF(ISERROR(MATCH($B33,'Ae5159'!$A$2:$A$54,0))," ",LOOKUP($B33,'Ae5159'!$A$2:$N$54))</f>
        <v>0</v>
      </c>
      <c r="AJ33" s="13">
        <f>IF(ISERROR(MATCH($B33,'Ae5159'!$A$2:$A$54,0))," ",LOOKUP($B33,'Ae5159'!$A$2:$O$54))</f>
        <v>0</v>
      </c>
      <c r="AK33" s="13">
        <f>IF(ISERROR(MATCH($B33,'Ae5159'!$A$2:$A$54,0))," ",LOOKUP($B33,'Ae5159'!$A$2:$P$54))</f>
        <v>0</v>
      </c>
      <c r="AL33" s="13">
        <f>IF(ISERROR(MATCH($B33,'Ae5159'!$A$2:$A$54,0))," ",LOOKUP($B33,'Ae5159'!$A$2:$Q$54))</f>
        <v>0</v>
      </c>
      <c r="AM33" s="13">
        <f>IF(ISERROR(MATCH($B33,'Ae5159'!$A$2:$A$54,0))," ",LOOKUP($B33,'Ae5159'!$A$2:$R$54))</f>
        <v>0</v>
      </c>
      <c r="AN33" s="13">
        <f>IF(ISERROR(MATCH($B33,'Ae5159'!$A$2:$A$54,0))," ",LOOKUP($B33,'Ae5159'!$A$2:$S$54))</f>
        <v>0</v>
      </c>
      <c r="AO33" s="12">
        <f>IF(ISERROR(MATCH($B33,'Ar5159'!$A$2:$A$54,0))," ",LOOKUP($B33,'Ar5159'!$A$2:$B$54))</f>
        <v>15513</v>
      </c>
      <c r="AP33" s="12">
        <f>IF(ISERROR(MATCH($B33,'Ar5159'!$A$2:$A$54,0))," ",LOOKUP($B33,'Ar5159'!$A$2:$C$54))</f>
        <v>7663</v>
      </c>
      <c r="AQ33" s="12">
        <f>IF(ISERROR(MATCH($B33,'Ar5159'!$A$2:$A$54,0))," ",LOOKUP($B33,'Ar5159'!$A$2:$D$54))</f>
        <v>0</v>
      </c>
      <c r="AR33" s="12">
        <f>IF(ISERROR(MATCH($B33,'Ar5159'!$A$2:$A$54,0))," ",LOOKUP($B33,'Ar5159'!$A$2:$E$54))</f>
        <v>1278</v>
      </c>
      <c r="AS33" s="12">
        <f>IF(ISERROR(MATCH($B33,'Ar5159'!$A$2:$A$54,0))," ",LOOKUP($B33,'Ar5159'!$A$2:$F$54))</f>
        <v>10</v>
      </c>
      <c r="AT33" s="12">
        <f>IF(ISERROR(MATCH($B33,'Ar5159'!$A$2:$A$54,0))," ",LOOKUP($B33,'Ar5159'!$A$2:$G$54))</f>
        <v>0</v>
      </c>
      <c r="AU33" s="12">
        <f>IF(ISERROR(MATCH($B33,'Ar5159'!$A$2:$A$54,0))," ",LOOKUP($B33,'Ar5159'!$A$2:$H$54))</f>
        <v>0</v>
      </c>
      <c r="AV33" s="12">
        <f>IF(ISERROR(MATCH($B33,'Ar5159'!$A$2:$A$54,0))," ",LOOKUP($B33,'Ar5159'!$A$2:$I$54))</f>
        <v>1</v>
      </c>
      <c r="AW33" s="12">
        <f>IF(ISERROR(MATCH($B33,'Ar5159'!$A$2:$A$54,0))," ",LOOKUP($B33,'Ar5159'!$A$2:$J$54))</f>
        <v>3</v>
      </c>
      <c r="AX33" s="12">
        <f>IF(ISERROR(MATCH($B33,'Ar5159'!$A$2:$A$54,0))," ",LOOKUP($B33,'Ar5159'!$A$2:$K$54))</f>
        <v>2</v>
      </c>
      <c r="AY33" s="12">
        <f>IF(ISERROR(MATCH($B33,'Ar5159'!$A$2:$A$54,0))," ",LOOKUP($B33,'Ar5159'!$A$2:$L$54))</f>
        <v>0</v>
      </c>
      <c r="AZ33" s="12">
        <f>IF(ISERROR(MATCH($B33,'Ar5159'!$A$2:$A$54,0))," ",LOOKUP($B33,'Ar5159'!$A$2:$M$54))</f>
        <v>0</v>
      </c>
      <c r="BA33" s="12">
        <f>IF(ISERROR(MATCH($B33,'Ar5159'!$A$2:$A$54,0))," ",LOOKUP($B33,'Ar5159'!$A$2:$N$54))</f>
        <v>157218</v>
      </c>
      <c r="BB33" s="12">
        <f>IF(ISERROR(MATCH($B33,'Ar5159'!$A$2:$A$54,0))," ",LOOKUP($B33,'Ar5159'!$A$2:$O$54))</f>
        <v>12639</v>
      </c>
      <c r="BC33" s="12">
        <f>IF(ISERROR(MATCH($B33,'Ar5159'!$A$2:$A$54,0))," ",LOOKUP($B33,'Ar5159'!$A$2:$P$54))</f>
        <v>236</v>
      </c>
      <c r="BD33" s="12">
        <f>IF(ISERROR(MATCH($B33,'Ar5159'!$A$2:$A$54,0))," ",LOOKUP($B33,'Ar5159'!$A$2:$Q$54))</f>
        <v>18</v>
      </c>
      <c r="BE33" s="12">
        <f>IF(ISERROR(MATCH($B33,'Ar5159'!$A$2:$A$54,0))," ",LOOKUP($B33,'Ar5159'!$A$2:$R$54))</f>
        <v>104</v>
      </c>
      <c r="BF33" s="12">
        <f>IF(ISERROR(MATCH($B33,'Ar5159'!$A$2:$A$54,0))," ",LOOKUP($B33,'Ar5159'!$A$2:$S$54))</f>
        <v>18</v>
      </c>
      <c r="BG33" s="13">
        <f>IF(ISERROR(MATCH($B33,'Aw5159'!$A$1:$A$49,0))," ",LOOKUP($B33,'Aw5159'!$A$1:$B$49))</f>
        <v>290</v>
      </c>
      <c r="BH33" s="13">
        <f>IF(ISERROR(MATCH($B33,'Aw5159'!$A$1:$A$49,0))," ",LOOKUP($B33,'Aw5159'!$A$1:$C$49))</f>
        <v>46</v>
      </c>
      <c r="BI33" s="13">
        <f>IF(ISERROR(MATCH($B33,'Aw5159'!$A$1:$A$49,0))," ",LOOKUP($B33,'Aw5159'!$A$1:$D$49))</f>
        <v>2351</v>
      </c>
      <c r="BJ33" s="12" t="str">
        <f>IF(ISERROR(MATCH($B33,Abui3!$A$2:$A$47,0))," ",LOOKUP($B33,Abui3!$A$2:$B$47))</f>
        <v xml:space="preserve"> </v>
      </c>
      <c r="BK33" s="12" t="str">
        <f>IF(ISERROR(MATCH($B33,Abui3!$A$2:$A$47,0))," ",LOOKUP($B33,Abui3!$A$2:$C$47))</f>
        <v xml:space="preserve"> </v>
      </c>
      <c r="BL33" s="12" t="str">
        <f>IF(ISERROR(MATCH($B33,Abui3!$A$2:$A$47,0))," ",LOOKUP($B33,Abui3!$A$2:$D$47))</f>
        <v xml:space="preserve"> </v>
      </c>
      <c r="BM33" s="12" t="str">
        <f>IF(ISERROR(MATCH($B33,Abui3!$A$2:$A$47,0))," ",LOOKUP($B33,Abui3!$A$2:$E$47))</f>
        <v xml:space="preserve"> </v>
      </c>
    </row>
    <row r="34" spans="1:65" x14ac:dyDescent="0.2">
      <c r="A34" s="2" t="s">
        <v>30</v>
      </c>
      <c r="B34" s="3" t="s">
        <v>83</v>
      </c>
      <c r="C34" s="12">
        <f>IF(ISERROR(MATCH($B34,'Ar207'!$A$2:$A$54,0))," ",LOOKUP($B34,'Ar207'!$A$2:$B$54))</f>
        <v>231681</v>
      </c>
      <c r="D34" s="12">
        <f>IF(ISERROR(MATCH($B34,'Ar207'!$A$2:$A$54,0))," ",LOOKUP($B34,'Ar207'!$A$2:$C$54))</f>
        <v>563</v>
      </c>
      <c r="E34" s="12">
        <f>IF(ISERROR(MATCH($B34,'Ar207'!$A$2:$A$54,0))," ",LOOKUP($B34,'Ar207'!$A$2:$D$54))</f>
        <v>437</v>
      </c>
      <c r="F34" s="13">
        <f>IF(ISERROR(MATCH($B34,'Ae207'!$A$2:$A$54,0))," ",LOOKUP($B34,'Ae207'!$A$2:$B$54))</f>
        <v>9</v>
      </c>
      <c r="G34" s="13">
        <f>IF(ISERROR(MATCH(B34,'Ae207'!$A$2:$A$46,0))," ",LOOKUP($B34,'Ae207'!$A$2:$C$46))</f>
        <v>0</v>
      </c>
      <c r="H34" s="13">
        <f>IF(ISERROR(MATCH($B34,'Ae207'!$A$2:$A$46,0))," ",LOOKUP($B34,'Ae207'!$A$2:$D$46))</f>
        <v>0</v>
      </c>
      <c r="I34" s="12">
        <f>IF(ISERROR(MATCH($B34,'Ar581'!$A$2:$A$56,0))," ",_xlfn.XLOOKUP($B34,'Ar581'!$A$2:$A$56,'Ar581'!$B$2:$B$56,"NA",0))</f>
        <v>285251</v>
      </c>
      <c r="J34" s="19">
        <f>IF(ISERROR(MATCH($B34,'Ar581'!$A$2:$A$56,0))," ",_xlfn.XLOOKUP($B34,'Ar581'!$A$2:$A$56,'Ar581'!$C$2:$C$56,"NA",0))</f>
        <v>19524159</v>
      </c>
      <c r="K34" s="13">
        <f>IF(ISERROR(MATCH($B34,'Ar5130'!$A$2:$A$55,0))," ",LOOKUP($B34,'Ar5130'!$A$2:$B$55))</f>
        <v>46468</v>
      </c>
      <c r="L34" s="13">
        <f>IF(ISERROR(MATCH($B34,'Ar5130'!$A$2:$A$55,0))," ",LOOKUP($B34,'Ar5130'!$A$2:$C$55))</f>
        <v>3464</v>
      </c>
      <c r="M34" s="13">
        <f>IF(ISERROR(MATCH($B34,'Ar5130'!$A$2:$A$55,0))," ",LOOKUP($B34,'Ar5130'!$A$2:$D$55))</f>
        <v>104</v>
      </c>
      <c r="N34" s="13">
        <f>IF(ISERROR(MATCH($B34,'Ar5130'!$A$2:$A$55,0))," ",LOOKUP($B34,'Ar5130'!$A$2:$E$55))</f>
        <v>7</v>
      </c>
      <c r="O34" s="13">
        <f>IF(ISERROR(MATCH($B34,'Ar5130'!$A$2:$A$55,0))," ",LOOKUP($B34,'Ar5130'!$A$2:$F$55))</f>
        <v>60</v>
      </c>
      <c r="P34" s="13">
        <f>IF(ISERROR(MATCH($B34,'Ar5130'!$A$2:$A$55,0))," ",LOOKUP($B34,'Ar5130'!$A$2:$G$55))</f>
        <v>2</v>
      </c>
      <c r="Q34" s="12">
        <f>IF(ISERROR(MATCH($B34,'Ae5130'!$A$2:$A$47,0))," ",LOOKUP($B34,'Ae5130'!$A$2:$B$47))</f>
        <v>1</v>
      </c>
      <c r="R34" s="12">
        <f>IF(ISERROR(MATCH($B34,'Ae5130'!$A$2:$A$47,0))," ",LOOKUP($B34,'Ae5130'!$A$2:$C$47))</f>
        <v>0</v>
      </c>
      <c r="S34" s="12">
        <f>IF(ISERROR(MATCH($B34,'Ae5130'!$A$2:$A$47,0))," ",LOOKUP($B34,'Ae5130'!$A$2:$D$47))</f>
        <v>0</v>
      </c>
      <c r="T34" s="12">
        <f>IF(ISERROR(MATCH($B34,'Ae5130'!$A$2:$A$47,0))," ",LOOKUP($B34,'Ae5130'!$A$2:$E$47))</f>
        <v>0</v>
      </c>
      <c r="U34" s="12">
        <f>IF(ISERROR(MATCH($B34,'Ae5130'!$A$2:$A$47,0))," ",LOOKUP($B34,'Ae5130'!$A$2:$F$47))</f>
        <v>0</v>
      </c>
      <c r="V34" s="12">
        <f>IF(ISERROR(MATCH($B34,'Ae5130'!$A$2:$A$47,0))," ",LOOKUP($B34,'Ae5130'!$A$2:$G$47))</f>
        <v>0</v>
      </c>
      <c r="W34" s="13">
        <f>IF(ISERROR(MATCH($B34,'Ae5159'!$A$2:$A$54,0))," ",LOOKUP($B34,'Ae5159'!$A$2:$B$54))</f>
        <v>83</v>
      </c>
      <c r="X34" s="13">
        <f>IF(ISERROR(MATCH($B34,'Ae5159'!$A$2:$A$54,0))," ",LOOKUP($B34,'Ae5159'!$A$2:$C$54))</f>
        <v>0</v>
      </c>
      <c r="Y34" s="13">
        <f>IF(ISERROR(MATCH($B34,'Ae5159'!$A$2:$A$54,0))," ",LOOKUP($B34,'Ae5159'!$A$2:$D$54))</f>
        <v>0</v>
      </c>
      <c r="Z34" s="13">
        <f>IF(ISERROR(MATCH($B34,'Ae5159'!$A$2:$A$54,0))," ",LOOKUP($B34,'Ae5159'!$A$2:$E$54))</f>
        <v>0</v>
      </c>
      <c r="AA34" s="13">
        <f>IF(ISERROR(MATCH($B34,'Ae5159'!$A$2:$A$54,0))," ",LOOKUP($B34,'Ae5159'!$A$2:$F$54))</f>
        <v>1</v>
      </c>
      <c r="AB34" s="13">
        <f>IF(ISERROR(MATCH($B34,'Ae5159'!$A$2:$A$54,0))," ",LOOKUP($B34,'Ae5159'!$A$2:$G$54))</f>
        <v>0</v>
      </c>
      <c r="AC34" s="13">
        <f>IF(ISERROR(MATCH($B34,'Ae5159'!$A$2:$A$54,0))," ",LOOKUP($B34,'Ae5159'!$A$2:$H$54))</f>
        <v>0</v>
      </c>
      <c r="AD34" s="13">
        <f>IF(ISERROR(MATCH($B34,'Ae5159'!$A$2:$A$54,0))," ",LOOKUP($B34,'Ae5159'!$A$2:$I$54))</f>
        <v>0</v>
      </c>
      <c r="AE34" s="13">
        <f>IF(ISERROR(MATCH($B34,'Ae5159'!$A$2:$A$54,0))," ",LOOKUP($B34,'Ae5159'!$A$2:$J$54))</f>
        <v>0</v>
      </c>
      <c r="AF34" s="13">
        <f>IF(ISERROR(MATCH($B34,'Ae5159'!$A$2:$A$54,0))," ",LOOKUP($B34,'Ae5159'!$A$2:$K$54))</f>
        <v>0</v>
      </c>
      <c r="AG34" s="13">
        <f>IF(ISERROR(MATCH($B34,'Ae5159'!$A$2:$A$54,0))," ",LOOKUP($B34,'Ae5159'!$A$2:$L$54))</f>
        <v>0</v>
      </c>
      <c r="AH34" s="13">
        <f>IF(ISERROR(MATCH($B34,'Ae5159'!$A$2:$A$54,0))," ",LOOKUP($B34,'Ae5159'!$A$2:$M$54))</f>
        <v>0</v>
      </c>
      <c r="AI34" s="13">
        <f>IF(ISERROR(MATCH($B34,'Ae5159'!$A$2:$A$54,0))," ",LOOKUP($B34,'Ae5159'!$A$2:$N$54))</f>
        <v>2437</v>
      </c>
      <c r="AJ34" s="13">
        <f>IF(ISERROR(MATCH($B34,'Ae5159'!$A$2:$A$54,0))," ",LOOKUP($B34,'Ae5159'!$A$2:$O$54))</f>
        <v>102</v>
      </c>
      <c r="AK34" s="13">
        <f>IF(ISERROR(MATCH($B34,'Ae5159'!$A$2:$A$54,0))," ",LOOKUP($B34,'Ae5159'!$A$2:$P$54))</f>
        <v>13</v>
      </c>
      <c r="AL34" s="13">
        <f>IF(ISERROR(MATCH($B34,'Ae5159'!$A$2:$A$54,0))," ",LOOKUP($B34,'Ae5159'!$A$2:$Q$54))</f>
        <v>0</v>
      </c>
      <c r="AM34" s="13">
        <f>IF(ISERROR(MATCH($B34,'Ae5159'!$A$2:$A$54,0))," ",LOOKUP($B34,'Ae5159'!$A$2:$R$54))</f>
        <v>0</v>
      </c>
      <c r="AN34" s="13">
        <f>IF(ISERROR(MATCH($B34,'Ae5159'!$A$2:$A$54,0))," ",LOOKUP($B34,'Ae5159'!$A$2:$S$54))</f>
        <v>0</v>
      </c>
      <c r="AO34" s="12">
        <f>IF(ISERROR(MATCH($B34,'Ar5159'!$A$2:$A$54,0))," ",LOOKUP($B34,'Ar5159'!$A$2:$B$54))</f>
        <v>376511</v>
      </c>
      <c r="AP34" s="12">
        <f>IF(ISERROR(MATCH($B34,'Ar5159'!$A$2:$A$54,0))," ",LOOKUP($B34,'Ar5159'!$A$2:$C$54))</f>
        <v>164877</v>
      </c>
      <c r="AQ34" s="12">
        <f>IF(ISERROR(MATCH($B34,'Ar5159'!$A$2:$A$54,0))," ",LOOKUP($B34,'Ar5159'!$A$2:$D$54))</f>
        <v>0</v>
      </c>
      <c r="AR34" s="12">
        <f>IF(ISERROR(MATCH($B34,'Ar5159'!$A$2:$A$54,0))," ",LOOKUP($B34,'Ar5159'!$A$2:$E$54))</f>
        <v>12692</v>
      </c>
      <c r="AS34" s="12">
        <f>IF(ISERROR(MATCH($B34,'Ar5159'!$A$2:$A$54,0))," ",LOOKUP($B34,'Ar5159'!$A$2:$F$54))</f>
        <v>892</v>
      </c>
      <c r="AT34" s="12">
        <f>IF(ISERROR(MATCH($B34,'Ar5159'!$A$2:$A$54,0))," ",LOOKUP($B34,'Ar5159'!$A$2:$G$54))</f>
        <v>139</v>
      </c>
      <c r="AU34" s="12">
        <f>IF(ISERROR(MATCH($B34,'Ar5159'!$A$2:$A$54,0))," ",LOOKUP($B34,'Ar5159'!$A$2:$H$54))</f>
        <v>0</v>
      </c>
      <c r="AV34" s="12">
        <f>IF(ISERROR(MATCH($B34,'Ar5159'!$A$2:$A$54,0))," ",LOOKUP($B34,'Ar5159'!$A$2:$I$54))</f>
        <v>47</v>
      </c>
      <c r="AW34" s="12">
        <f>IF(ISERROR(MATCH($B34,'Ar5159'!$A$2:$A$54,0))," ",LOOKUP($B34,'Ar5159'!$A$2:$J$54))</f>
        <v>784</v>
      </c>
      <c r="AX34" s="12">
        <f>IF(ISERROR(MATCH($B34,'Ar5159'!$A$2:$A$54,0))," ",LOOKUP($B34,'Ar5159'!$A$2:$K$54))</f>
        <v>109</v>
      </c>
      <c r="AY34" s="12">
        <f>IF(ISERROR(MATCH($B34,'Ar5159'!$A$2:$A$54,0))," ",LOOKUP($B34,'Ar5159'!$A$2:$L$54))</f>
        <v>0</v>
      </c>
      <c r="AZ34" s="12">
        <f>IF(ISERROR(MATCH($B34,'Ar5159'!$A$2:$A$54,0))," ",LOOKUP($B34,'Ar5159'!$A$2:$M$54))</f>
        <v>11</v>
      </c>
      <c r="BA34" s="12">
        <f>IF(ISERROR(MATCH($B34,'Ar5159'!$A$2:$A$54,0))," ",LOOKUP($B34,'Ar5159'!$A$2:$N$54))</f>
        <v>5532040</v>
      </c>
      <c r="BB34" s="12">
        <f>IF(ISERROR(MATCH($B34,'Ar5159'!$A$2:$A$54,0))," ",LOOKUP($B34,'Ar5159'!$A$2:$O$54))</f>
        <v>138567</v>
      </c>
      <c r="BC34" s="12">
        <f>IF(ISERROR(MATCH($B34,'Ar5159'!$A$2:$A$54,0))," ",LOOKUP($B34,'Ar5159'!$A$2:$P$54))</f>
        <v>11284</v>
      </c>
      <c r="BD34" s="12">
        <f>IF(ISERROR(MATCH($B34,'Ar5159'!$A$2:$A$54,0))," ",LOOKUP($B34,'Ar5159'!$A$2:$Q$54))</f>
        <v>594</v>
      </c>
      <c r="BE34" s="12">
        <f>IF(ISERROR(MATCH($B34,'Ar5159'!$A$2:$A$54,0))," ",LOOKUP($B34,'Ar5159'!$A$2:$R$54))</f>
        <v>11723</v>
      </c>
      <c r="BF34" s="12">
        <f>IF(ISERROR(MATCH($B34,'Ar5159'!$A$2:$A$54,0))," ",LOOKUP($B34,'Ar5159'!$A$2:$S$54))</f>
        <v>188</v>
      </c>
      <c r="BG34" s="13">
        <f>IF(ISERROR(MATCH($B34,'Aw5159'!$A$1:$A$49,0))," ",LOOKUP($B34,'Aw5159'!$A$1:$B$49))</f>
        <v>36</v>
      </c>
      <c r="BH34" s="13">
        <f>IF(ISERROR(MATCH($B34,'Aw5159'!$A$1:$A$49,0))," ",LOOKUP($B34,'Aw5159'!$A$1:$C$49))</f>
        <v>0</v>
      </c>
      <c r="BI34" s="13">
        <f>IF(ISERROR(MATCH($B34,'Aw5159'!$A$1:$A$49,0))," ",LOOKUP($B34,'Aw5159'!$A$1:$D$49))</f>
        <v>636</v>
      </c>
      <c r="BJ34" s="12">
        <f>IF(ISERROR(MATCH($B34,Abui3!$A$2:$A$47,0))," ",LOOKUP($B34,Abui3!$A$2:$B$47))</f>
        <v>1035</v>
      </c>
      <c r="BK34" s="12">
        <f>IF(ISERROR(MATCH($B34,Abui3!$A$2:$A$47,0))," ",LOOKUP($B34,Abui3!$A$2:$C$47))</f>
        <v>27122</v>
      </c>
      <c r="BL34" s="12">
        <f>IF(ISERROR(MATCH($B34,Abui3!$A$2:$A$47,0))," ",LOOKUP($B34,Abui3!$A$2:$D$47))</f>
        <v>63</v>
      </c>
      <c r="BM34" s="12">
        <f>IF(ISERROR(MATCH($B34,Abui3!$A$2:$A$47,0))," ",LOOKUP($B34,Abui3!$A$2:$E$47))</f>
        <v>63</v>
      </c>
    </row>
    <row r="35" spans="1:65" x14ac:dyDescent="0.2">
      <c r="A35" s="2" t="s">
        <v>31</v>
      </c>
      <c r="B35" s="3" t="s">
        <v>84</v>
      </c>
      <c r="C35" s="12">
        <f>IF(ISERROR(MATCH($B35,'Ar207'!$A$2:$A$54,0))," ",LOOKUP($B35,'Ar207'!$A$2:$B$54))</f>
        <v>38170</v>
      </c>
      <c r="D35" s="12">
        <f>IF(ISERROR(MATCH($B35,'Ar207'!$A$2:$A$54,0))," ",LOOKUP($B35,'Ar207'!$A$2:$C$54))</f>
        <v>224</v>
      </c>
      <c r="E35" s="12">
        <f>IF(ISERROR(MATCH($B35,'Ar207'!$A$2:$A$54,0))," ",LOOKUP($B35,'Ar207'!$A$2:$D$54))</f>
        <v>89</v>
      </c>
      <c r="F35" s="13">
        <f>IF(ISERROR(MATCH($B35,'Ae207'!$A$2:$A$54,0))," ",LOOKUP($B35,'Ae207'!$A$2:$B$54))</f>
        <v>14</v>
      </c>
      <c r="G35" s="13">
        <f>IF(ISERROR(MATCH(B35,'Ae207'!$A$2:$A$46,0))," ",LOOKUP($B35,'Ae207'!$A$2:$C$46))</f>
        <v>0</v>
      </c>
      <c r="H35" s="13">
        <f>IF(ISERROR(MATCH($B35,'Ae207'!$A$2:$A$46,0))," ",LOOKUP($B35,'Ae207'!$A$2:$D$46))</f>
        <v>0</v>
      </c>
      <c r="I35" s="12">
        <f>IF(ISERROR(MATCH($B35,'Ar581'!$A$2:$A$56,0))," ",_xlfn.XLOOKUP($B35,'Ar581'!$A$2:$A$56,'Ar581'!$B$2:$B$56,"NA",0))</f>
        <v>55469</v>
      </c>
      <c r="J35" s="19">
        <f>IF(ISERROR(MATCH($B35,'Ar581'!$A$2:$A$56,0))," ",_xlfn.XLOOKUP($B35,'Ar581'!$A$2:$A$56,'Ar581'!$C$2:$C$56,"NA",0))</f>
        <v>3963481</v>
      </c>
      <c r="K35" s="13">
        <f>IF(ISERROR(MATCH($B35,'Ar5130'!$A$2:$A$55,0))," ",LOOKUP($B35,'Ar5130'!$A$2:$B$55))</f>
        <v>7875</v>
      </c>
      <c r="L35" s="13">
        <f>IF(ISERROR(MATCH($B35,'Ar5130'!$A$2:$A$55,0))," ",LOOKUP($B35,'Ar5130'!$A$2:$C$55))</f>
        <v>601</v>
      </c>
      <c r="M35" s="13">
        <f>IF(ISERROR(MATCH($B35,'Ar5130'!$A$2:$A$55,0))," ",LOOKUP($B35,'Ar5130'!$A$2:$D$55))</f>
        <v>43</v>
      </c>
      <c r="N35" s="13">
        <f>IF(ISERROR(MATCH($B35,'Ar5130'!$A$2:$A$55,0))," ",LOOKUP($B35,'Ar5130'!$A$2:$E$55))</f>
        <v>5</v>
      </c>
      <c r="O35" s="13">
        <f>IF(ISERROR(MATCH($B35,'Ar5130'!$A$2:$A$55,0))," ",LOOKUP($B35,'Ar5130'!$A$2:$F$55))</f>
        <v>10</v>
      </c>
      <c r="P35" s="13">
        <f>IF(ISERROR(MATCH($B35,'Ar5130'!$A$2:$A$55,0))," ",LOOKUP($B35,'Ar5130'!$A$2:$G$55))</f>
        <v>0</v>
      </c>
      <c r="Q35" s="12">
        <f>IF(ISERROR(MATCH($B35,'Ae5130'!$A$2:$A$47,0))," ",LOOKUP($B35,'Ae5130'!$A$2:$B$47))</f>
        <v>6</v>
      </c>
      <c r="R35" s="12">
        <f>IF(ISERROR(MATCH($B35,'Ae5130'!$A$2:$A$47,0))," ",LOOKUP($B35,'Ae5130'!$A$2:$C$47))</f>
        <v>0</v>
      </c>
      <c r="S35" s="12">
        <f>IF(ISERROR(MATCH($B35,'Ae5130'!$A$2:$A$47,0))," ",LOOKUP($B35,'Ae5130'!$A$2:$D$47))</f>
        <v>0</v>
      </c>
      <c r="T35" s="12">
        <f>IF(ISERROR(MATCH($B35,'Ae5130'!$A$2:$A$47,0))," ",LOOKUP($B35,'Ae5130'!$A$2:$E$47))</f>
        <v>0</v>
      </c>
      <c r="U35" s="12">
        <f>IF(ISERROR(MATCH($B35,'Ae5130'!$A$2:$A$47,0))," ",LOOKUP($B35,'Ae5130'!$A$2:$F$47))</f>
        <v>0</v>
      </c>
      <c r="V35" s="12">
        <f>IF(ISERROR(MATCH($B35,'Ae5130'!$A$2:$A$47,0))," ",LOOKUP($B35,'Ae5130'!$A$2:$G$47))</f>
        <v>0</v>
      </c>
      <c r="W35" s="13">
        <f>IF(ISERROR(MATCH($B35,'Ae5159'!$A$2:$A$54,0))," ",LOOKUP($B35,'Ae5159'!$A$2:$B$54))</f>
        <v>0</v>
      </c>
      <c r="X35" s="13">
        <f>IF(ISERROR(MATCH($B35,'Ae5159'!$A$2:$A$54,0))," ",LOOKUP($B35,'Ae5159'!$A$2:$C$54))</f>
        <v>0</v>
      </c>
      <c r="Y35" s="13">
        <f>IF(ISERROR(MATCH($B35,'Ae5159'!$A$2:$A$54,0))," ",LOOKUP($B35,'Ae5159'!$A$2:$D$54))</f>
        <v>0</v>
      </c>
      <c r="Z35" s="13">
        <f>IF(ISERROR(MATCH($B35,'Ae5159'!$A$2:$A$54,0))," ",LOOKUP($B35,'Ae5159'!$A$2:$E$54))</f>
        <v>0</v>
      </c>
      <c r="AA35" s="13">
        <f>IF(ISERROR(MATCH($B35,'Ae5159'!$A$2:$A$54,0))," ",LOOKUP($B35,'Ae5159'!$A$2:$F$54))</f>
        <v>0</v>
      </c>
      <c r="AB35" s="13">
        <f>IF(ISERROR(MATCH($B35,'Ae5159'!$A$2:$A$54,0))," ",LOOKUP($B35,'Ae5159'!$A$2:$G$54))</f>
        <v>0</v>
      </c>
      <c r="AC35" s="13">
        <f>IF(ISERROR(MATCH($B35,'Ae5159'!$A$2:$A$54,0))," ",LOOKUP($B35,'Ae5159'!$A$2:$H$54))</f>
        <v>0</v>
      </c>
      <c r="AD35" s="13">
        <f>IF(ISERROR(MATCH($B35,'Ae5159'!$A$2:$A$54,0))," ",LOOKUP($B35,'Ae5159'!$A$2:$I$54))</f>
        <v>0</v>
      </c>
      <c r="AE35" s="13">
        <f>IF(ISERROR(MATCH($B35,'Ae5159'!$A$2:$A$54,0))," ",LOOKUP($B35,'Ae5159'!$A$2:$J$54))</f>
        <v>0</v>
      </c>
      <c r="AF35" s="13">
        <f>IF(ISERROR(MATCH($B35,'Ae5159'!$A$2:$A$54,0))," ",LOOKUP($B35,'Ae5159'!$A$2:$K$54))</f>
        <v>0</v>
      </c>
      <c r="AG35" s="13">
        <f>IF(ISERROR(MATCH($B35,'Ae5159'!$A$2:$A$54,0))," ",LOOKUP($B35,'Ae5159'!$A$2:$L$54))</f>
        <v>0</v>
      </c>
      <c r="AH35" s="13">
        <f>IF(ISERROR(MATCH($B35,'Ae5159'!$A$2:$A$54,0))," ",LOOKUP($B35,'Ae5159'!$A$2:$M$54))</f>
        <v>0</v>
      </c>
      <c r="AI35" s="13">
        <f>IF(ISERROR(MATCH($B35,'Ae5159'!$A$2:$A$54,0))," ",LOOKUP($B35,'Ae5159'!$A$2:$N$54))</f>
        <v>52</v>
      </c>
      <c r="AJ35" s="13">
        <f>IF(ISERROR(MATCH($B35,'Ae5159'!$A$2:$A$54,0))," ",LOOKUP($B35,'Ae5159'!$A$2:$O$54))</f>
        <v>1</v>
      </c>
      <c r="AK35" s="13">
        <f>IF(ISERROR(MATCH($B35,'Ae5159'!$A$2:$A$54,0))," ",LOOKUP($B35,'Ae5159'!$A$2:$P$54))</f>
        <v>0</v>
      </c>
      <c r="AL35" s="13">
        <f>IF(ISERROR(MATCH($B35,'Ae5159'!$A$2:$A$54,0))," ",LOOKUP($B35,'Ae5159'!$A$2:$Q$54))</f>
        <v>0</v>
      </c>
      <c r="AM35" s="13">
        <f>IF(ISERROR(MATCH($B35,'Ae5159'!$A$2:$A$54,0))," ",LOOKUP($B35,'Ae5159'!$A$2:$R$54))</f>
        <v>0</v>
      </c>
      <c r="AN35" s="13">
        <f>IF(ISERROR(MATCH($B35,'Ae5159'!$A$2:$A$54,0))," ",LOOKUP($B35,'Ae5159'!$A$2:$S$54))</f>
        <v>0</v>
      </c>
      <c r="AO35" s="12">
        <f>IF(ISERROR(MATCH($B35,'Ar5159'!$A$2:$A$54,0))," ",LOOKUP($B35,'Ar5159'!$A$2:$B$54))</f>
        <v>39040</v>
      </c>
      <c r="AP35" s="12">
        <f>IF(ISERROR(MATCH($B35,'Ar5159'!$A$2:$A$54,0))," ",LOOKUP($B35,'Ar5159'!$A$2:$C$54))</f>
        <v>7359</v>
      </c>
      <c r="AQ35" s="12">
        <f>IF(ISERROR(MATCH($B35,'Ar5159'!$A$2:$A$54,0))," ",LOOKUP($B35,'Ar5159'!$A$2:$D$54))</f>
        <v>0</v>
      </c>
      <c r="AR35" s="12">
        <f>IF(ISERROR(MATCH($B35,'Ar5159'!$A$2:$A$54,0))," ",LOOKUP($B35,'Ar5159'!$A$2:$E$54))</f>
        <v>1703</v>
      </c>
      <c r="AS35" s="12">
        <f>IF(ISERROR(MATCH($B35,'Ar5159'!$A$2:$A$54,0))," ",LOOKUP($B35,'Ar5159'!$A$2:$F$54))</f>
        <v>254</v>
      </c>
      <c r="AT35" s="12">
        <f>IF(ISERROR(MATCH($B35,'Ar5159'!$A$2:$A$54,0))," ",LOOKUP($B35,'Ar5159'!$A$2:$G$54))</f>
        <v>62</v>
      </c>
      <c r="AU35" s="12">
        <f>IF(ISERROR(MATCH($B35,'Ar5159'!$A$2:$A$54,0))," ",LOOKUP($B35,'Ar5159'!$A$2:$H$54))</f>
        <v>0</v>
      </c>
      <c r="AV35" s="12">
        <f>IF(ISERROR(MATCH($B35,'Ar5159'!$A$2:$A$54,0))," ",LOOKUP($B35,'Ar5159'!$A$2:$I$54))</f>
        <v>42</v>
      </c>
      <c r="AW35" s="12">
        <f>IF(ISERROR(MATCH($B35,'Ar5159'!$A$2:$A$54,0))," ",LOOKUP($B35,'Ar5159'!$A$2:$J$54))</f>
        <v>97</v>
      </c>
      <c r="AX35" s="12">
        <f>IF(ISERROR(MATCH($B35,'Ar5159'!$A$2:$A$54,0))," ",LOOKUP($B35,'Ar5159'!$A$2:$K$54))</f>
        <v>10</v>
      </c>
      <c r="AY35" s="12">
        <f>IF(ISERROR(MATCH($B35,'Ar5159'!$A$2:$A$54,0))," ",LOOKUP($B35,'Ar5159'!$A$2:$L$54))</f>
        <v>0</v>
      </c>
      <c r="AZ35" s="12">
        <f>IF(ISERROR(MATCH($B35,'Ar5159'!$A$2:$A$54,0))," ",LOOKUP($B35,'Ar5159'!$A$2:$M$54))</f>
        <v>3</v>
      </c>
      <c r="BA35" s="12">
        <f>IF(ISERROR(MATCH($B35,'Ar5159'!$A$2:$A$54,0))," ",LOOKUP($B35,'Ar5159'!$A$2:$N$54))</f>
        <v>497817</v>
      </c>
      <c r="BB35" s="12">
        <f>IF(ISERROR(MATCH($B35,'Ar5159'!$A$2:$A$54,0))," ",LOOKUP($B35,'Ar5159'!$A$2:$O$54))</f>
        <v>42056</v>
      </c>
      <c r="BC35" s="12">
        <f>IF(ISERROR(MATCH($B35,'Ar5159'!$A$2:$A$54,0))," ",LOOKUP($B35,'Ar5159'!$A$2:$P$54))</f>
        <v>4496</v>
      </c>
      <c r="BD35" s="12">
        <f>IF(ISERROR(MATCH($B35,'Ar5159'!$A$2:$A$54,0))," ",LOOKUP($B35,'Ar5159'!$A$2:$Q$54))</f>
        <v>990</v>
      </c>
      <c r="BE35" s="12">
        <f>IF(ISERROR(MATCH($B35,'Ar5159'!$A$2:$A$54,0))," ",LOOKUP($B35,'Ar5159'!$A$2:$R$54))</f>
        <v>1159</v>
      </c>
      <c r="BF35" s="12">
        <f>IF(ISERROR(MATCH($B35,'Ar5159'!$A$2:$A$54,0))," ",LOOKUP($B35,'Ar5159'!$A$2:$S$54))</f>
        <v>112</v>
      </c>
      <c r="BG35" s="13" t="str">
        <f>IF(ISERROR(MATCH($B35,'Aw5159'!$A$1:$A$49,0))," ",LOOKUP($B35,'Aw5159'!$A$1:$B$49))</f>
        <v xml:space="preserve"> </v>
      </c>
      <c r="BH35" s="13" t="str">
        <f>IF(ISERROR(MATCH($B35,'Aw5159'!$A$1:$A$49,0))," ",LOOKUP($B35,'Aw5159'!$A$1:$C$49))</f>
        <v xml:space="preserve"> </v>
      </c>
      <c r="BI35" s="13" t="str">
        <f>IF(ISERROR(MATCH($B35,'Aw5159'!$A$1:$A$49,0))," ",LOOKUP($B35,'Aw5159'!$A$1:$D$49))</f>
        <v xml:space="preserve"> </v>
      </c>
      <c r="BJ35" s="12" t="str">
        <f>IF(ISERROR(MATCH($B35,Abui3!$A$2:$A$47,0))," ",LOOKUP($B35,Abui3!$A$2:$B$47))</f>
        <v xml:space="preserve"> </v>
      </c>
      <c r="BK35" s="12" t="str">
        <f>IF(ISERROR(MATCH($B35,Abui3!$A$2:$A$47,0))," ",LOOKUP($B35,Abui3!$A$2:$C$47))</f>
        <v xml:space="preserve"> </v>
      </c>
      <c r="BL35" s="12" t="str">
        <f>IF(ISERROR(MATCH($B35,Abui3!$A$2:$A$47,0))," ",LOOKUP($B35,Abui3!$A$2:$D$47))</f>
        <v xml:space="preserve"> </v>
      </c>
      <c r="BM35" s="12" t="str">
        <f>IF(ISERROR(MATCH($B35,Abui3!$A$2:$A$47,0))," ",LOOKUP($B35,Abui3!$A$2:$E$47))</f>
        <v xml:space="preserve"> </v>
      </c>
    </row>
    <row r="36" spans="1:65" x14ac:dyDescent="0.2">
      <c r="A36" s="2" t="s">
        <v>32</v>
      </c>
      <c r="B36" s="3" t="s">
        <v>85</v>
      </c>
      <c r="C36" s="12">
        <f>IF(ISERROR(MATCH($B36,'Ar207'!$A$2:$A$54,0))," ",LOOKUP($B36,'Ar207'!$A$2:$B$54))</f>
        <v>264598</v>
      </c>
      <c r="D36" s="12">
        <f>IF(ISERROR(MATCH($B36,'Ar207'!$A$2:$A$54,0))," ",LOOKUP($B36,'Ar207'!$A$2:$C$54))</f>
        <v>622</v>
      </c>
      <c r="E36" s="12">
        <f>IF(ISERROR(MATCH($B36,'Ar207'!$A$2:$A$54,0))," ",LOOKUP($B36,'Ar207'!$A$2:$D$54))</f>
        <v>307</v>
      </c>
      <c r="F36" s="13">
        <f>IF(ISERROR(MATCH($B36,'Ae207'!$A$2:$A$54,0))," ",LOOKUP($B36,'Ae207'!$A$2:$B$54))</f>
        <v>168</v>
      </c>
      <c r="G36" s="13">
        <f>IF(ISERROR(MATCH(B36,'Ae207'!$A$2:$A$46,0))," ",LOOKUP($B36,'Ae207'!$A$2:$C$46))</f>
        <v>0</v>
      </c>
      <c r="H36" s="13">
        <f>IF(ISERROR(MATCH($B36,'Ae207'!$A$2:$A$46,0))," ",LOOKUP($B36,'Ae207'!$A$2:$D$46))</f>
        <v>0</v>
      </c>
      <c r="I36" s="12">
        <f>IF(ISERROR(MATCH($B36,'Ar581'!$A$2:$A$56,0))," ",_xlfn.XLOOKUP($B36,'Ar581'!$A$2:$A$56,'Ar581'!$B$2:$B$56,"NA",0))</f>
        <v>540219</v>
      </c>
      <c r="J36" s="19">
        <f>IF(ISERROR(MATCH($B36,'Ar581'!$A$2:$A$56,0))," ",_xlfn.XLOOKUP($B36,'Ar581'!$A$2:$A$56,'Ar581'!$C$2:$C$56,"NA",0))</f>
        <v>45741264</v>
      </c>
      <c r="K36" s="13">
        <f>IF(ISERROR(MATCH($B36,'Ar5130'!$A$2:$A$55,0))," ",LOOKUP($B36,'Ar5130'!$A$2:$B$55))</f>
        <v>36411</v>
      </c>
      <c r="L36" s="13">
        <f>IF(ISERROR(MATCH($B36,'Ar5130'!$A$2:$A$55,0))," ",LOOKUP($B36,'Ar5130'!$A$2:$C$55))</f>
        <v>4083</v>
      </c>
      <c r="M36" s="13">
        <f>IF(ISERROR(MATCH($B36,'Ar5130'!$A$2:$A$55,0))," ",LOOKUP($B36,'Ar5130'!$A$2:$D$55))</f>
        <v>0</v>
      </c>
      <c r="N36" s="13">
        <f>IF(ISERROR(MATCH($B36,'Ar5130'!$A$2:$A$55,0))," ",LOOKUP($B36,'Ar5130'!$A$2:$E$55))</f>
        <v>0</v>
      </c>
      <c r="O36" s="13">
        <f>IF(ISERROR(MATCH($B36,'Ar5130'!$A$2:$A$55,0))," ",LOOKUP($B36,'Ar5130'!$A$2:$F$55))</f>
        <v>0</v>
      </c>
      <c r="P36" s="13">
        <f>IF(ISERROR(MATCH($B36,'Ar5130'!$A$2:$A$55,0))," ",LOOKUP($B36,'Ar5130'!$A$2:$G$55))</f>
        <v>0</v>
      </c>
      <c r="Q36" s="12">
        <f>IF(ISERROR(MATCH($B36,'Ae5130'!$A$2:$A$47,0))," ",LOOKUP($B36,'Ae5130'!$A$2:$B$47))</f>
        <v>75</v>
      </c>
      <c r="R36" s="12">
        <f>IF(ISERROR(MATCH($B36,'Ae5130'!$A$2:$A$47,0))," ",LOOKUP($B36,'Ae5130'!$A$2:$C$47))</f>
        <v>26</v>
      </c>
      <c r="S36" s="12">
        <f>IF(ISERROR(MATCH($B36,'Ae5130'!$A$2:$A$47,0))," ",LOOKUP($B36,'Ae5130'!$A$2:$D$47))</f>
        <v>0</v>
      </c>
      <c r="T36" s="12">
        <f>IF(ISERROR(MATCH($B36,'Ae5130'!$A$2:$A$47,0))," ",LOOKUP($B36,'Ae5130'!$A$2:$E$47))</f>
        <v>0</v>
      </c>
      <c r="U36" s="12">
        <f>IF(ISERROR(MATCH($B36,'Ae5130'!$A$2:$A$47,0))," ",LOOKUP($B36,'Ae5130'!$A$2:$F$47))</f>
        <v>0</v>
      </c>
      <c r="V36" s="12">
        <f>IF(ISERROR(MATCH($B36,'Ae5130'!$A$2:$A$47,0))," ",LOOKUP($B36,'Ae5130'!$A$2:$G$47))</f>
        <v>0</v>
      </c>
      <c r="W36" s="13">
        <f>IF(ISERROR(MATCH($B36,'Ae5159'!$A$2:$A$54,0))," ",LOOKUP($B36,'Ae5159'!$A$2:$B$54))</f>
        <v>0</v>
      </c>
      <c r="X36" s="13">
        <f>IF(ISERROR(MATCH($B36,'Ae5159'!$A$2:$A$54,0))," ",LOOKUP($B36,'Ae5159'!$A$2:$C$54))</f>
        <v>0</v>
      </c>
      <c r="Y36" s="13">
        <f>IF(ISERROR(MATCH($B36,'Ae5159'!$A$2:$A$54,0))," ",LOOKUP($B36,'Ae5159'!$A$2:$D$54))</f>
        <v>0</v>
      </c>
      <c r="Z36" s="13">
        <f>IF(ISERROR(MATCH($B36,'Ae5159'!$A$2:$A$54,0))," ",LOOKUP($B36,'Ae5159'!$A$2:$E$54))</f>
        <v>0</v>
      </c>
      <c r="AA36" s="13">
        <f>IF(ISERROR(MATCH($B36,'Ae5159'!$A$2:$A$54,0))," ",LOOKUP($B36,'Ae5159'!$A$2:$F$54))</f>
        <v>0</v>
      </c>
      <c r="AB36" s="13">
        <f>IF(ISERROR(MATCH($B36,'Ae5159'!$A$2:$A$54,0))," ",LOOKUP($B36,'Ae5159'!$A$2:$G$54))</f>
        <v>0</v>
      </c>
      <c r="AC36" s="13">
        <f>IF(ISERROR(MATCH($B36,'Ae5159'!$A$2:$A$54,0))," ",LOOKUP($B36,'Ae5159'!$A$2:$H$54))</f>
        <v>0</v>
      </c>
      <c r="AD36" s="13">
        <f>IF(ISERROR(MATCH($B36,'Ae5159'!$A$2:$A$54,0))," ",LOOKUP($B36,'Ae5159'!$A$2:$I$54))</f>
        <v>0</v>
      </c>
      <c r="AE36" s="13">
        <f>IF(ISERROR(MATCH($B36,'Ae5159'!$A$2:$A$54,0))," ",LOOKUP($B36,'Ae5159'!$A$2:$J$54))</f>
        <v>0</v>
      </c>
      <c r="AF36" s="13">
        <f>IF(ISERROR(MATCH($B36,'Ae5159'!$A$2:$A$54,0))," ",LOOKUP($B36,'Ae5159'!$A$2:$K$54))</f>
        <v>0</v>
      </c>
      <c r="AG36" s="13">
        <f>IF(ISERROR(MATCH($B36,'Ae5159'!$A$2:$A$54,0))," ",LOOKUP($B36,'Ae5159'!$A$2:$L$54))</f>
        <v>0</v>
      </c>
      <c r="AH36" s="13">
        <f>IF(ISERROR(MATCH($B36,'Ae5159'!$A$2:$A$54,0))," ",LOOKUP($B36,'Ae5159'!$A$2:$M$54))</f>
        <v>0</v>
      </c>
      <c r="AI36" s="13">
        <f>IF(ISERROR(MATCH($B36,'Ae5159'!$A$2:$A$54,0))," ",LOOKUP($B36,'Ae5159'!$A$2:$N$54))</f>
        <v>11</v>
      </c>
      <c r="AJ36" s="13">
        <f>IF(ISERROR(MATCH($B36,'Ae5159'!$A$2:$A$54,0))," ",LOOKUP($B36,'Ae5159'!$A$2:$O$54))</f>
        <v>0</v>
      </c>
      <c r="AK36" s="13">
        <f>IF(ISERROR(MATCH($B36,'Ae5159'!$A$2:$A$54,0))," ",LOOKUP($B36,'Ae5159'!$A$2:$P$54))</f>
        <v>0</v>
      </c>
      <c r="AL36" s="13">
        <f>IF(ISERROR(MATCH($B36,'Ae5159'!$A$2:$A$54,0))," ",LOOKUP($B36,'Ae5159'!$A$2:$Q$54))</f>
        <v>0</v>
      </c>
      <c r="AM36" s="13">
        <f>IF(ISERROR(MATCH($B36,'Ae5159'!$A$2:$A$54,0))," ",LOOKUP($B36,'Ae5159'!$A$2:$R$54))</f>
        <v>0</v>
      </c>
      <c r="AN36" s="13">
        <f>IF(ISERROR(MATCH($B36,'Ae5159'!$A$2:$A$54,0))," ",LOOKUP($B36,'Ae5159'!$A$2:$S$54))</f>
        <v>0</v>
      </c>
      <c r="AO36" s="12">
        <f>IF(ISERROR(MATCH($B36,'Ar5159'!$A$2:$A$54,0))," ",LOOKUP($B36,'Ar5159'!$A$2:$B$54))</f>
        <v>537729</v>
      </c>
      <c r="AP36" s="12">
        <f>IF(ISERROR(MATCH($B36,'Ar5159'!$A$2:$A$54,0))," ",LOOKUP($B36,'Ar5159'!$A$2:$C$54))</f>
        <v>294397</v>
      </c>
      <c r="AQ36" s="12">
        <f>IF(ISERROR(MATCH($B36,'Ar5159'!$A$2:$A$54,0))," ",LOOKUP($B36,'Ar5159'!$A$2:$D$54))</f>
        <v>0</v>
      </c>
      <c r="AR36" s="12">
        <f>IF(ISERROR(MATCH($B36,'Ar5159'!$A$2:$A$54,0))," ",LOOKUP($B36,'Ar5159'!$A$2:$E$54))</f>
        <v>14348</v>
      </c>
      <c r="AS36" s="12">
        <f>IF(ISERROR(MATCH($B36,'Ar5159'!$A$2:$A$54,0))," ",LOOKUP($B36,'Ar5159'!$A$2:$F$54))</f>
        <v>942</v>
      </c>
      <c r="AT36" s="12">
        <f>IF(ISERROR(MATCH($B36,'Ar5159'!$A$2:$A$54,0))," ",LOOKUP($B36,'Ar5159'!$A$2:$G$54))</f>
        <v>194</v>
      </c>
      <c r="AU36" s="12">
        <f>IF(ISERROR(MATCH($B36,'Ar5159'!$A$2:$A$54,0))," ",LOOKUP($B36,'Ar5159'!$A$2:$H$54))</f>
        <v>0</v>
      </c>
      <c r="AV36" s="12">
        <f>IF(ISERROR(MATCH($B36,'Ar5159'!$A$2:$A$54,0))," ",LOOKUP($B36,'Ar5159'!$A$2:$I$54))</f>
        <v>56</v>
      </c>
      <c r="AW36" s="12">
        <f>IF(ISERROR(MATCH($B36,'Ar5159'!$A$2:$A$54,0))," ",LOOKUP($B36,'Ar5159'!$A$2:$J$54))</f>
        <v>594</v>
      </c>
      <c r="AX36" s="12">
        <f>IF(ISERROR(MATCH($B36,'Ar5159'!$A$2:$A$54,0))," ",LOOKUP($B36,'Ar5159'!$A$2:$K$54))</f>
        <v>89</v>
      </c>
      <c r="AY36" s="12">
        <f>IF(ISERROR(MATCH($B36,'Ar5159'!$A$2:$A$54,0))," ",LOOKUP($B36,'Ar5159'!$A$2:$L$54))</f>
        <v>0</v>
      </c>
      <c r="AZ36" s="12">
        <f>IF(ISERROR(MATCH($B36,'Ar5159'!$A$2:$A$54,0))," ",LOOKUP($B36,'Ar5159'!$A$2:$M$54))</f>
        <v>12</v>
      </c>
      <c r="BA36" s="12">
        <f>IF(ISERROR(MATCH($B36,'Ar5159'!$A$2:$A$54,0))," ",LOOKUP($B36,'Ar5159'!$A$2:$N$54))</f>
        <v>8277270</v>
      </c>
      <c r="BB36" s="12">
        <f>IF(ISERROR(MATCH($B36,'Ar5159'!$A$2:$A$54,0))," ",LOOKUP($B36,'Ar5159'!$A$2:$O$54))</f>
        <v>186808</v>
      </c>
      <c r="BC36" s="12">
        <f>IF(ISERROR(MATCH($B36,'Ar5159'!$A$2:$A$54,0))," ",LOOKUP($B36,'Ar5159'!$A$2:$P$54))</f>
        <v>14014</v>
      </c>
      <c r="BD36" s="12">
        <f>IF(ISERROR(MATCH($B36,'Ar5159'!$A$2:$A$54,0))," ",LOOKUP($B36,'Ar5159'!$A$2:$Q$54))</f>
        <v>709</v>
      </c>
      <c r="BE36" s="12">
        <f>IF(ISERROR(MATCH($B36,'Ar5159'!$A$2:$A$54,0))," ",LOOKUP($B36,'Ar5159'!$A$2:$R$54))</f>
        <v>9293</v>
      </c>
      <c r="BF36" s="12">
        <f>IF(ISERROR(MATCH($B36,'Ar5159'!$A$2:$A$54,0))," ",LOOKUP($B36,'Ar5159'!$A$2:$S$54))</f>
        <v>231</v>
      </c>
      <c r="BG36" s="13">
        <f>IF(ISERROR(MATCH($B36,'Aw5159'!$A$1:$A$49,0))," ",LOOKUP($B36,'Aw5159'!$A$1:$B$49))</f>
        <v>6049</v>
      </c>
      <c r="BH36" s="13">
        <f>IF(ISERROR(MATCH($B36,'Aw5159'!$A$1:$A$49,0))," ",LOOKUP($B36,'Aw5159'!$A$1:$C$49))</f>
        <v>3</v>
      </c>
      <c r="BI36" s="13">
        <f>IF(ISERROR(MATCH($B36,'Aw5159'!$A$1:$A$49,0))," ",LOOKUP($B36,'Aw5159'!$A$1:$D$49))</f>
        <v>66853</v>
      </c>
      <c r="BJ36" s="12" t="str">
        <f>IF(ISERROR(MATCH($B36,Abui3!$A$2:$A$47,0))," ",LOOKUP($B36,Abui3!$A$2:$B$47))</f>
        <v xml:space="preserve"> </v>
      </c>
      <c r="BK36" s="12" t="str">
        <f>IF(ISERROR(MATCH($B36,Abui3!$A$2:$A$47,0))," ",LOOKUP($B36,Abui3!$A$2:$C$47))</f>
        <v xml:space="preserve"> </v>
      </c>
      <c r="BL36" s="12" t="str">
        <f>IF(ISERROR(MATCH($B36,Abui3!$A$2:$A$47,0))," ",LOOKUP($B36,Abui3!$A$2:$D$47))</f>
        <v xml:space="preserve"> </v>
      </c>
      <c r="BM36" s="12" t="str">
        <f>IF(ISERROR(MATCH($B36,Abui3!$A$2:$A$47,0))," ",LOOKUP($B36,Abui3!$A$2:$E$47))</f>
        <v xml:space="preserve"> </v>
      </c>
    </row>
    <row r="37" spans="1:65" x14ac:dyDescent="0.2">
      <c r="A37" s="2" t="s">
        <v>33</v>
      </c>
      <c r="B37" s="3" t="s">
        <v>86</v>
      </c>
      <c r="C37" s="12">
        <f>IF(ISERROR(MATCH($B37,'Ar207'!$A$2:$A$54,0))," ",LOOKUP($B37,'Ar207'!$A$2:$B$54))</f>
        <v>154423</v>
      </c>
      <c r="D37" s="12">
        <f>IF(ISERROR(MATCH($B37,'Ar207'!$A$2:$A$54,0))," ",LOOKUP($B37,'Ar207'!$A$2:$C$54))</f>
        <v>353</v>
      </c>
      <c r="E37" s="12">
        <f>IF(ISERROR(MATCH($B37,'Ar207'!$A$2:$A$54,0))," ",LOOKUP($B37,'Ar207'!$A$2:$D$54))</f>
        <v>563</v>
      </c>
      <c r="F37" s="13">
        <f>IF(ISERROR(MATCH($B37,'Ae207'!$A$2:$A$54,0))," ",LOOKUP($B37,'Ae207'!$A$2:$B$54))</f>
        <v>35</v>
      </c>
      <c r="G37" s="13">
        <f>IF(ISERROR(MATCH(B37,'Ae207'!$A$2:$A$46,0))," ",LOOKUP($B37,'Ae207'!$A$2:$C$46))</f>
        <v>0</v>
      </c>
      <c r="H37" s="13">
        <f>IF(ISERROR(MATCH($B37,'Ae207'!$A$2:$A$46,0))," ",LOOKUP($B37,'Ae207'!$A$2:$D$46))</f>
        <v>0</v>
      </c>
      <c r="I37" s="12">
        <f>IF(ISERROR(MATCH($B37,'Ar581'!$A$2:$A$56,0))," ",_xlfn.XLOOKUP($B37,'Ar581'!$A$2:$A$56,'Ar581'!$B$2:$B$56,"NA",0))</f>
        <v>301316</v>
      </c>
      <c r="J37" s="19">
        <f>IF(ISERROR(MATCH($B37,'Ar581'!$A$2:$A$56,0))," ",_xlfn.XLOOKUP($B37,'Ar581'!$A$2:$A$56,'Ar581'!$C$2:$C$56,"NA",0))</f>
        <v>21791341</v>
      </c>
      <c r="K37" s="13">
        <f>IF(ISERROR(MATCH($B37,'Ar5130'!$A$2:$A$55,0))," ",LOOKUP($B37,'Ar5130'!$A$2:$B$55))</f>
        <v>25225</v>
      </c>
      <c r="L37" s="13">
        <f>IF(ISERROR(MATCH($B37,'Ar5130'!$A$2:$A$55,0))," ",LOOKUP($B37,'Ar5130'!$A$2:$C$55))</f>
        <v>2492</v>
      </c>
      <c r="M37" s="13">
        <f>IF(ISERROR(MATCH($B37,'Ar5130'!$A$2:$A$55,0))," ",LOOKUP($B37,'Ar5130'!$A$2:$D$55))</f>
        <v>95</v>
      </c>
      <c r="N37" s="13">
        <f>IF(ISERROR(MATCH($B37,'Ar5130'!$A$2:$A$55,0))," ",LOOKUP($B37,'Ar5130'!$A$2:$E$55))</f>
        <v>6</v>
      </c>
      <c r="O37" s="13">
        <f>IF(ISERROR(MATCH($B37,'Ar5130'!$A$2:$A$55,0))," ",LOOKUP($B37,'Ar5130'!$A$2:$F$55))</f>
        <v>47</v>
      </c>
      <c r="P37" s="13">
        <f>IF(ISERROR(MATCH($B37,'Ar5130'!$A$2:$A$55,0))," ",LOOKUP($B37,'Ar5130'!$A$2:$G$55))</f>
        <v>0</v>
      </c>
      <c r="Q37" s="12">
        <f>IF(ISERROR(MATCH($B37,'Ae5130'!$A$2:$A$47,0))," ",LOOKUP($B37,'Ae5130'!$A$2:$B$47))</f>
        <v>13</v>
      </c>
      <c r="R37" s="12">
        <f>IF(ISERROR(MATCH($B37,'Ae5130'!$A$2:$A$47,0))," ",LOOKUP($B37,'Ae5130'!$A$2:$C$47))</f>
        <v>2</v>
      </c>
      <c r="S37" s="12">
        <f>IF(ISERROR(MATCH($B37,'Ae5130'!$A$2:$A$47,0))," ",LOOKUP($B37,'Ae5130'!$A$2:$D$47))</f>
        <v>0</v>
      </c>
      <c r="T37" s="12">
        <f>IF(ISERROR(MATCH($B37,'Ae5130'!$A$2:$A$47,0))," ",LOOKUP($B37,'Ae5130'!$A$2:$E$47))</f>
        <v>0</v>
      </c>
      <c r="U37" s="12">
        <f>IF(ISERROR(MATCH($B37,'Ae5130'!$A$2:$A$47,0))," ",LOOKUP($B37,'Ae5130'!$A$2:$F$47))</f>
        <v>0</v>
      </c>
      <c r="V37" s="12">
        <f>IF(ISERROR(MATCH($B37,'Ae5130'!$A$2:$A$47,0))," ",LOOKUP($B37,'Ae5130'!$A$2:$G$47))</f>
        <v>0</v>
      </c>
      <c r="W37" s="13">
        <f>IF(ISERROR(MATCH($B37,'Ae5159'!$A$2:$A$54,0))," ",LOOKUP($B37,'Ae5159'!$A$2:$B$54))</f>
        <v>0</v>
      </c>
      <c r="X37" s="13">
        <f>IF(ISERROR(MATCH($B37,'Ae5159'!$A$2:$A$54,0))," ",LOOKUP($B37,'Ae5159'!$A$2:$C$54))</f>
        <v>0</v>
      </c>
      <c r="Y37" s="13">
        <f>IF(ISERROR(MATCH($B37,'Ae5159'!$A$2:$A$54,0))," ",LOOKUP($B37,'Ae5159'!$A$2:$D$54))</f>
        <v>0</v>
      </c>
      <c r="Z37" s="13">
        <f>IF(ISERROR(MATCH($B37,'Ae5159'!$A$2:$A$54,0))," ",LOOKUP($B37,'Ae5159'!$A$2:$E$54))</f>
        <v>0</v>
      </c>
      <c r="AA37" s="13">
        <f>IF(ISERROR(MATCH($B37,'Ae5159'!$A$2:$A$54,0))," ",LOOKUP($B37,'Ae5159'!$A$2:$F$54))</f>
        <v>0</v>
      </c>
      <c r="AB37" s="13">
        <f>IF(ISERROR(MATCH($B37,'Ae5159'!$A$2:$A$54,0))," ",LOOKUP($B37,'Ae5159'!$A$2:$G$54))</f>
        <v>0</v>
      </c>
      <c r="AC37" s="13">
        <f>IF(ISERROR(MATCH($B37,'Ae5159'!$A$2:$A$54,0))," ",LOOKUP($B37,'Ae5159'!$A$2:$H$54))</f>
        <v>0</v>
      </c>
      <c r="AD37" s="13">
        <f>IF(ISERROR(MATCH($B37,'Ae5159'!$A$2:$A$54,0))," ",LOOKUP($B37,'Ae5159'!$A$2:$I$54))</f>
        <v>0</v>
      </c>
      <c r="AE37" s="13">
        <f>IF(ISERROR(MATCH($B37,'Ae5159'!$A$2:$A$54,0))," ",LOOKUP($B37,'Ae5159'!$A$2:$J$54))</f>
        <v>0</v>
      </c>
      <c r="AF37" s="13">
        <f>IF(ISERROR(MATCH($B37,'Ae5159'!$A$2:$A$54,0))," ",LOOKUP($B37,'Ae5159'!$A$2:$K$54))</f>
        <v>0</v>
      </c>
      <c r="AG37" s="13">
        <f>IF(ISERROR(MATCH($B37,'Ae5159'!$A$2:$A$54,0))," ",LOOKUP($B37,'Ae5159'!$A$2:$L$54))</f>
        <v>0</v>
      </c>
      <c r="AH37" s="13">
        <f>IF(ISERROR(MATCH($B37,'Ae5159'!$A$2:$A$54,0))," ",LOOKUP($B37,'Ae5159'!$A$2:$M$54))</f>
        <v>0</v>
      </c>
      <c r="AI37" s="13">
        <f>IF(ISERROR(MATCH($B37,'Ae5159'!$A$2:$A$54,0))," ",LOOKUP($B37,'Ae5159'!$A$2:$N$54))</f>
        <v>2</v>
      </c>
      <c r="AJ37" s="13">
        <f>IF(ISERROR(MATCH($B37,'Ae5159'!$A$2:$A$54,0))," ",LOOKUP($B37,'Ae5159'!$A$2:$O$54))</f>
        <v>0</v>
      </c>
      <c r="AK37" s="13">
        <f>IF(ISERROR(MATCH($B37,'Ae5159'!$A$2:$A$54,0))," ",LOOKUP($B37,'Ae5159'!$A$2:$P$54))</f>
        <v>0</v>
      </c>
      <c r="AL37" s="13">
        <f>IF(ISERROR(MATCH($B37,'Ae5159'!$A$2:$A$54,0))," ",LOOKUP($B37,'Ae5159'!$A$2:$Q$54))</f>
        <v>0</v>
      </c>
      <c r="AM37" s="13">
        <f>IF(ISERROR(MATCH($B37,'Ae5159'!$A$2:$A$54,0))," ",LOOKUP($B37,'Ae5159'!$A$2:$R$54))</f>
        <v>0</v>
      </c>
      <c r="AN37" s="13">
        <f>IF(ISERROR(MATCH($B37,'Ae5159'!$A$2:$A$54,0))," ",LOOKUP($B37,'Ae5159'!$A$2:$S$54))</f>
        <v>0</v>
      </c>
      <c r="AO37" s="12">
        <f>IF(ISERROR(MATCH($B37,'Ar5159'!$A$2:$A$54,0))," ",LOOKUP($B37,'Ar5159'!$A$2:$B$54))</f>
        <v>190462</v>
      </c>
      <c r="AP37" s="12">
        <f>IF(ISERROR(MATCH($B37,'Ar5159'!$A$2:$A$54,0))," ",LOOKUP($B37,'Ar5159'!$A$2:$C$54))</f>
        <v>16837</v>
      </c>
      <c r="AQ37" s="12">
        <f>IF(ISERROR(MATCH($B37,'Ar5159'!$A$2:$A$54,0))," ",LOOKUP($B37,'Ar5159'!$A$2:$D$54))</f>
        <v>0</v>
      </c>
      <c r="AR37" s="12">
        <f>IF(ISERROR(MATCH($B37,'Ar5159'!$A$2:$A$54,0))," ",LOOKUP($B37,'Ar5159'!$A$2:$E$54))</f>
        <v>5207</v>
      </c>
      <c r="AS37" s="12">
        <f>IF(ISERROR(MATCH($B37,'Ar5159'!$A$2:$A$54,0))," ",LOOKUP($B37,'Ar5159'!$A$2:$F$54))</f>
        <v>380</v>
      </c>
      <c r="AT37" s="12">
        <f>IF(ISERROR(MATCH($B37,'Ar5159'!$A$2:$A$54,0))," ",LOOKUP($B37,'Ar5159'!$A$2:$G$54))</f>
        <v>27</v>
      </c>
      <c r="AU37" s="12">
        <f>IF(ISERROR(MATCH($B37,'Ar5159'!$A$2:$A$54,0))," ",LOOKUP($B37,'Ar5159'!$A$2:$H$54))</f>
        <v>0</v>
      </c>
      <c r="AV37" s="12">
        <f>IF(ISERROR(MATCH($B37,'Ar5159'!$A$2:$A$54,0))," ",LOOKUP($B37,'Ar5159'!$A$2:$I$54))</f>
        <v>37</v>
      </c>
      <c r="AW37" s="12">
        <f>IF(ISERROR(MATCH($B37,'Ar5159'!$A$2:$A$54,0))," ",LOOKUP($B37,'Ar5159'!$A$2:$J$54))</f>
        <v>760</v>
      </c>
      <c r="AX37" s="12">
        <f>IF(ISERROR(MATCH($B37,'Ar5159'!$A$2:$A$54,0))," ",LOOKUP($B37,'Ar5159'!$A$2:$K$54))</f>
        <v>41</v>
      </c>
      <c r="AY37" s="12">
        <f>IF(ISERROR(MATCH($B37,'Ar5159'!$A$2:$A$54,0))," ",LOOKUP($B37,'Ar5159'!$A$2:$L$54))</f>
        <v>0</v>
      </c>
      <c r="AZ37" s="12">
        <f>IF(ISERROR(MATCH($B37,'Ar5159'!$A$2:$A$54,0))," ",LOOKUP($B37,'Ar5159'!$A$2:$M$54))</f>
        <v>15</v>
      </c>
      <c r="BA37" s="12">
        <f>IF(ISERROR(MATCH($B37,'Ar5159'!$A$2:$A$54,0))," ",LOOKUP($B37,'Ar5159'!$A$2:$N$54))</f>
        <v>1306244</v>
      </c>
      <c r="BB37" s="12">
        <f>IF(ISERROR(MATCH($B37,'Ar5159'!$A$2:$A$54,0))," ",LOOKUP($B37,'Ar5159'!$A$2:$O$54))</f>
        <v>30761</v>
      </c>
      <c r="BC37" s="12">
        <f>IF(ISERROR(MATCH($B37,'Ar5159'!$A$2:$A$54,0))," ",LOOKUP($B37,'Ar5159'!$A$2:$P$54))</f>
        <v>2672</v>
      </c>
      <c r="BD37" s="12">
        <f>IF(ISERROR(MATCH($B37,'Ar5159'!$A$2:$A$54,0))," ",LOOKUP($B37,'Ar5159'!$A$2:$Q$54))</f>
        <v>183</v>
      </c>
      <c r="BE37" s="12">
        <f>IF(ISERROR(MATCH($B37,'Ar5159'!$A$2:$A$54,0))," ",LOOKUP($B37,'Ar5159'!$A$2:$R$54))</f>
        <v>5041</v>
      </c>
      <c r="BF37" s="12">
        <f>IF(ISERROR(MATCH($B37,'Ar5159'!$A$2:$A$54,0))," ",LOOKUP($B37,'Ar5159'!$A$2:$S$54))</f>
        <v>90</v>
      </c>
      <c r="BG37" s="13" t="str">
        <f>IF(ISERROR(MATCH($B37,'Aw5159'!$A$1:$A$49,0))," ",LOOKUP($B37,'Aw5159'!$A$1:$B$49))</f>
        <v xml:space="preserve"> </v>
      </c>
      <c r="BH37" s="13" t="str">
        <f>IF(ISERROR(MATCH($B37,'Aw5159'!$A$1:$A$49,0))," ",LOOKUP($B37,'Aw5159'!$A$1:$C$49))</f>
        <v xml:space="preserve"> </v>
      </c>
      <c r="BI37" s="13" t="str">
        <f>IF(ISERROR(MATCH($B37,'Aw5159'!$A$1:$A$49,0))," ",LOOKUP($B37,'Aw5159'!$A$1:$D$49))</f>
        <v xml:space="preserve"> </v>
      </c>
      <c r="BJ37" s="12" t="str">
        <f>IF(ISERROR(MATCH($B37,Abui3!$A$2:$A$47,0))," ",LOOKUP($B37,Abui3!$A$2:$B$47))</f>
        <v xml:space="preserve"> </v>
      </c>
      <c r="BK37" s="12" t="str">
        <f>IF(ISERROR(MATCH($B37,Abui3!$A$2:$A$47,0))," ",LOOKUP($B37,Abui3!$A$2:$C$47))</f>
        <v xml:space="preserve"> </v>
      </c>
      <c r="BL37" s="12" t="str">
        <f>IF(ISERROR(MATCH($B37,Abui3!$A$2:$A$47,0))," ",LOOKUP($B37,Abui3!$A$2:$D$47))</f>
        <v xml:space="preserve"> </v>
      </c>
      <c r="BM37" s="12" t="str">
        <f>IF(ISERROR(MATCH($B37,Abui3!$A$2:$A$47,0))," ",LOOKUP($B37,Abui3!$A$2:$E$47))</f>
        <v xml:space="preserve"> </v>
      </c>
    </row>
    <row r="38" spans="1:65" x14ac:dyDescent="0.2">
      <c r="A38" s="2" t="s">
        <v>34</v>
      </c>
      <c r="B38" s="3" t="s">
        <v>87</v>
      </c>
      <c r="C38" s="12">
        <f>IF(ISERROR(MATCH($B38,'Ar207'!$A$2:$A$54,0))," ",LOOKUP($B38,'Ar207'!$A$2:$B$54))</f>
        <v>20562</v>
      </c>
      <c r="D38" s="12">
        <f>IF(ISERROR(MATCH($B38,'Ar207'!$A$2:$A$54,0))," ",LOOKUP($B38,'Ar207'!$A$2:$C$54))</f>
        <v>120</v>
      </c>
      <c r="E38" s="12">
        <f>IF(ISERROR(MATCH($B38,'Ar207'!$A$2:$A$54,0))," ",LOOKUP($B38,'Ar207'!$A$2:$D$54))</f>
        <v>28</v>
      </c>
      <c r="F38" s="13">
        <f>IF(ISERROR(MATCH($B38,'Ae207'!$A$2:$A$54,0))," ",LOOKUP($B38,'Ae207'!$A$2:$B$54))</f>
        <v>0</v>
      </c>
      <c r="G38" s="13">
        <f>IF(ISERROR(MATCH(B38,'Ae207'!$A$2:$A$46,0))," ",LOOKUP($B38,'Ae207'!$A$2:$C$46))</f>
        <v>0</v>
      </c>
      <c r="H38" s="13">
        <f>IF(ISERROR(MATCH($B38,'Ae207'!$A$2:$A$46,0))," ",LOOKUP($B38,'Ae207'!$A$2:$D$46))</f>
        <v>0</v>
      </c>
      <c r="I38" s="12">
        <f>IF(ISERROR(MATCH($B38,'Ar581'!$A$2:$A$56,0))," ",_xlfn.XLOOKUP($B38,'Ar581'!$A$2:$A$56,'Ar581'!$B$2:$B$56,"NA",0))</f>
        <v>29068</v>
      </c>
      <c r="J38" s="19">
        <f>IF(ISERROR(MATCH($B38,'Ar581'!$A$2:$A$56,0))," ",_xlfn.XLOOKUP($B38,'Ar581'!$A$2:$A$56,'Ar581'!$C$2:$C$56,"NA",0))</f>
        <v>1982357</v>
      </c>
      <c r="K38" s="13">
        <f>IF(ISERROR(MATCH($B38,'Ar5130'!$A$2:$A$55,0))," ",LOOKUP($B38,'Ar5130'!$A$2:$B$55))</f>
        <v>3316</v>
      </c>
      <c r="L38" s="13">
        <f>IF(ISERROR(MATCH($B38,'Ar5130'!$A$2:$A$55,0))," ",LOOKUP($B38,'Ar5130'!$A$2:$C$55))</f>
        <v>457</v>
      </c>
      <c r="M38" s="13">
        <f>IF(ISERROR(MATCH($B38,'Ar5130'!$A$2:$A$55,0))," ",LOOKUP($B38,'Ar5130'!$A$2:$D$55))</f>
        <v>12</v>
      </c>
      <c r="N38" s="13">
        <f>IF(ISERROR(MATCH($B38,'Ar5130'!$A$2:$A$55,0))," ",LOOKUP($B38,'Ar5130'!$A$2:$E$55))</f>
        <v>1</v>
      </c>
      <c r="O38" s="13">
        <f>IF(ISERROR(MATCH($B38,'Ar5130'!$A$2:$A$55,0))," ",LOOKUP($B38,'Ar5130'!$A$2:$F$55))</f>
        <v>3</v>
      </c>
      <c r="P38" s="13">
        <f>IF(ISERROR(MATCH($B38,'Ar5130'!$A$2:$A$55,0))," ",LOOKUP($B38,'Ar5130'!$A$2:$G$55))</f>
        <v>0</v>
      </c>
      <c r="Q38" s="12">
        <f>IF(ISERROR(MATCH($B38,'Ae5130'!$A$2:$A$47,0))," ",LOOKUP($B38,'Ae5130'!$A$2:$B$47))</f>
        <v>0</v>
      </c>
      <c r="R38" s="12">
        <f>IF(ISERROR(MATCH($B38,'Ae5130'!$A$2:$A$47,0))," ",LOOKUP($B38,'Ae5130'!$A$2:$C$47))</f>
        <v>0</v>
      </c>
      <c r="S38" s="12">
        <f>IF(ISERROR(MATCH($B38,'Ae5130'!$A$2:$A$47,0))," ",LOOKUP($B38,'Ae5130'!$A$2:$D$47))</f>
        <v>0</v>
      </c>
      <c r="T38" s="12">
        <f>IF(ISERROR(MATCH($B38,'Ae5130'!$A$2:$A$47,0))," ",LOOKUP($B38,'Ae5130'!$A$2:$E$47))</f>
        <v>0</v>
      </c>
      <c r="U38" s="12">
        <f>IF(ISERROR(MATCH($B38,'Ae5130'!$A$2:$A$47,0))," ",LOOKUP($B38,'Ae5130'!$A$2:$F$47))</f>
        <v>0</v>
      </c>
      <c r="V38" s="12">
        <f>IF(ISERROR(MATCH($B38,'Ae5130'!$A$2:$A$47,0))," ",LOOKUP($B38,'Ae5130'!$A$2:$G$47))</f>
        <v>0</v>
      </c>
      <c r="W38" s="13">
        <f>IF(ISERROR(MATCH($B38,'Ae5159'!$A$2:$A$54,0))," ",LOOKUP($B38,'Ae5159'!$A$2:$B$54))</f>
        <v>0</v>
      </c>
      <c r="X38" s="13">
        <f>IF(ISERROR(MATCH($B38,'Ae5159'!$A$2:$A$54,0))," ",LOOKUP($B38,'Ae5159'!$A$2:$C$54))</f>
        <v>0</v>
      </c>
      <c r="Y38" s="13">
        <f>IF(ISERROR(MATCH($B38,'Ae5159'!$A$2:$A$54,0))," ",LOOKUP($B38,'Ae5159'!$A$2:$D$54))</f>
        <v>0</v>
      </c>
      <c r="Z38" s="13">
        <f>IF(ISERROR(MATCH($B38,'Ae5159'!$A$2:$A$54,0))," ",LOOKUP($B38,'Ae5159'!$A$2:$E$54))</f>
        <v>0</v>
      </c>
      <c r="AA38" s="13">
        <f>IF(ISERROR(MATCH($B38,'Ae5159'!$A$2:$A$54,0))," ",LOOKUP($B38,'Ae5159'!$A$2:$F$54))</f>
        <v>0</v>
      </c>
      <c r="AB38" s="13">
        <f>IF(ISERROR(MATCH($B38,'Ae5159'!$A$2:$A$54,0))," ",LOOKUP($B38,'Ae5159'!$A$2:$G$54))</f>
        <v>0</v>
      </c>
      <c r="AC38" s="13">
        <f>IF(ISERROR(MATCH($B38,'Ae5159'!$A$2:$A$54,0))," ",LOOKUP($B38,'Ae5159'!$A$2:$H$54))</f>
        <v>0</v>
      </c>
      <c r="AD38" s="13">
        <f>IF(ISERROR(MATCH($B38,'Ae5159'!$A$2:$A$54,0))," ",LOOKUP($B38,'Ae5159'!$A$2:$I$54))</f>
        <v>0</v>
      </c>
      <c r="AE38" s="13">
        <f>IF(ISERROR(MATCH($B38,'Ae5159'!$A$2:$A$54,0))," ",LOOKUP($B38,'Ae5159'!$A$2:$J$54))</f>
        <v>0</v>
      </c>
      <c r="AF38" s="13">
        <f>IF(ISERROR(MATCH($B38,'Ae5159'!$A$2:$A$54,0))," ",LOOKUP($B38,'Ae5159'!$A$2:$K$54))</f>
        <v>0</v>
      </c>
      <c r="AG38" s="13">
        <f>IF(ISERROR(MATCH($B38,'Ae5159'!$A$2:$A$54,0))," ",LOOKUP($B38,'Ae5159'!$A$2:$L$54))</f>
        <v>0</v>
      </c>
      <c r="AH38" s="13">
        <f>IF(ISERROR(MATCH($B38,'Ae5159'!$A$2:$A$54,0))," ",LOOKUP($B38,'Ae5159'!$A$2:$M$54))</f>
        <v>0</v>
      </c>
      <c r="AI38" s="13">
        <f>IF(ISERROR(MATCH($B38,'Ae5159'!$A$2:$A$54,0))," ",LOOKUP($B38,'Ae5159'!$A$2:$N$54))</f>
        <v>0</v>
      </c>
      <c r="AJ38" s="13">
        <f>IF(ISERROR(MATCH($B38,'Ae5159'!$A$2:$A$54,0))," ",LOOKUP($B38,'Ae5159'!$A$2:$O$54))</f>
        <v>0</v>
      </c>
      <c r="AK38" s="13">
        <f>IF(ISERROR(MATCH($B38,'Ae5159'!$A$2:$A$54,0))," ",LOOKUP($B38,'Ae5159'!$A$2:$P$54))</f>
        <v>0</v>
      </c>
      <c r="AL38" s="13">
        <f>IF(ISERROR(MATCH($B38,'Ae5159'!$A$2:$A$54,0))," ",LOOKUP($B38,'Ae5159'!$A$2:$Q$54))</f>
        <v>0</v>
      </c>
      <c r="AM38" s="13">
        <f>IF(ISERROR(MATCH($B38,'Ae5159'!$A$2:$A$54,0))," ",LOOKUP($B38,'Ae5159'!$A$2:$R$54))</f>
        <v>0</v>
      </c>
      <c r="AN38" s="13">
        <f>IF(ISERROR(MATCH($B38,'Ae5159'!$A$2:$A$54,0))," ",LOOKUP($B38,'Ae5159'!$A$2:$S$54))</f>
        <v>0</v>
      </c>
      <c r="AO38" s="12">
        <f>IF(ISERROR(MATCH($B38,'Ar5159'!$A$2:$A$54,0))," ",LOOKUP($B38,'Ar5159'!$A$2:$B$54))</f>
        <v>18221</v>
      </c>
      <c r="AP38" s="12">
        <f>IF(ISERROR(MATCH($B38,'Ar5159'!$A$2:$A$54,0))," ",LOOKUP($B38,'Ar5159'!$A$2:$C$54))</f>
        <v>8402</v>
      </c>
      <c r="AQ38" s="12">
        <f>IF(ISERROR(MATCH($B38,'Ar5159'!$A$2:$A$54,0))," ",LOOKUP($B38,'Ar5159'!$A$2:$D$54))</f>
        <v>0</v>
      </c>
      <c r="AR38" s="12">
        <f>IF(ISERROR(MATCH($B38,'Ar5159'!$A$2:$A$54,0))," ",LOOKUP($B38,'Ar5159'!$A$2:$E$54))</f>
        <v>2889</v>
      </c>
      <c r="AS38" s="12">
        <f>IF(ISERROR(MATCH($B38,'Ar5159'!$A$2:$A$54,0))," ",LOOKUP($B38,'Ar5159'!$A$2:$F$54))</f>
        <v>198</v>
      </c>
      <c r="AT38" s="12">
        <f>IF(ISERROR(MATCH($B38,'Ar5159'!$A$2:$A$54,0))," ",LOOKUP($B38,'Ar5159'!$A$2:$G$54))</f>
        <v>144</v>
      </c>
      <c r="AU38" s="12">
        <f>IF(ISERROR(MATCH($B38,'Ar5159'!$A$2:$A$54,0))," ",LOOKUP($B38,'Ar5159'!$A$2:$H$54))</f>
        <v>0</v>
      </c>
      <c r="AV38" s="12">
        <f>IF(ISERROR(MATCH($B38,'Ar5159'!$A$2:$A$54,0))," ",LOOKUP($B38,'Ar5159'!$A$2:$I$54))</f>
        <v>6</v>
      </c>
      <c r="AW38" s="12">
        <f>IF(ISERROR(MATCH($B38,'Ar5159'!$A$2:$A$54,0))," ",LOOKUP($B38,'Ar5159'!$A$2:$J$54))</f>
        <v>37</v>
      </c>
      <c r="AX38" s="12">
        <f>IF(ISERROR(MATCH($B38,'Ar5159'!$A$2:$A$54,0))," ",LOOKUP($B38,'Ar5159'!$A$2:$K$54))</f>
        <v>4</v>
      </c>
      <c r="AY38" s="12">
        <f>IF(ISERROR(MATCH($B38,'Ar5159'!$A$2:$A$54,0))," ",LOOKUP($B38,'Ar5159'!$A$2:$L$54))</f>
        <v>0</v>
      </c>
      <c r="AZ38" s="12">
        <f>IF(ISERROR(MATCH($B38,'Ar5159'!$A$2:$A$54,0))," ",LOOKUP($B38,'Ar5159'!$A$2:$M$54))</f>
        <v>0</v>
      </c>
      <c r="BA38" s="12">
        <f>IF(ISERROR(MATCH($B38,'Ar5159'!$A$2:$A$54,0))," ",LOOKUP($B38,'Ar5159'!$A$2:$N$54))</f>
        <v>181749</v>
      </c>
      <c r="BB38" s="12">
        <f>IF(ISERROR(MATCH($B38,'Ar5159'!$A$2:$A$54,0))," ",LOOKUP($B38,'Ar5159'!$A$2:$O$54))</f>
        <v>21665</v>
      </c>
      <c r="BC38" s="12">
        <f>IF(ISERROR(MATCH($B38,'Ar5159'!$A$2:$A$54,0))," ",LOOKUP($B38,'Ar5159'!$A$2:$P$54))</f>
        <v>2232</v>
      </c>
      <c r="BD38" s="12">
        <f>IF(ISERROR(MATCH($B38,'Ar5159'!$A$2:$A$54,0))," ",LOOKUP($B38,'Ar5159'!$A$2:$Q$54))</f>
        <v>65</v>
      </c>
      <c r="BE38" s="12">
        <f>IF(ISERROR(MATCH($B38,'Ar5159'!$A$2:$A$54,0))," ",LOOKUP($B38,'Ar5159'!$A$2:$R$54))</f>
        <v>134</v>
      </c>
      <c r="BF38" s="12">
        <f>IF(ISERROR(MATCH($B38,'Ar5159'!$A$2:$A$54,0))," ",LOOKUP($B38,'Ar5159'!$A$2:$S$54))</f>
        <v>0</v>
      </c>
      <c r="BG38" s="13" t="str">
        <f>IF(ISERROR(MATCH($B38,'Aw5159'!$A$1:$A$49,0))," ",LOOKUP($B38,'Aw5159'!$A$1:$B$49))</f>
        <v xml:space="preserve"> </v>
      </c>
      <c r="BH38" s="13" t="str">
        <f>IF(ISERROR(MATCH($B38,'Aw5159'!$A$1:$A$49,0))," ",LOOKUP($B38,'Aw5159'!$A$1:$C$49))</f>
        <v xml:space="preserve"> </v>
      </c>
      <c r="BI38" s="13" t="str">
        <f>IF(ISERROR(MATCH($B38,'Aw5159'!$A$1:$A$49,0))," ",LOOKUP($B38,'Aw5159'!$A$1:$D$49))</f>
        <v xml:space="preserve"> </v>
      </c>
      <c r="BJ38" s="12" t="str">
        <f>IF(ISERROR(MATCH($B38,Abui3!$A$2:$A$47,0))," ",LOOKUP($B38,Abui3!$A$2:$B$47))</f>
        <v xml:space="preserve"> </v>
      </c>
      <c r="BK38" s="12" t="str">
        <f>IF(ISERROR(MATCH($B38,Abui3!$A$2:$A$47,0))," ",LOOKUP($B38,Abui3!$A$2:$C$47))</f>
        <v xml:space="preserve"> </v>
      </c>
      <c r="BL38" s="12" t="str">
        <f>IF(ISERROR(MATCH($B38,Abui3!$A$2:$A$47,0))," ",LOOKUP($B38,Abui3!$A$2:$D$47))</f>
        <v xml:space="preserve"> </v>
      </c>
      <c r="BM38" s="12" t="str">
        <f>IF(ISERROR(MATCH($B38,Abui3!$A$2:$A$47,0))," ",LOOKUP($B38,Abui3!$A$2:$E$47))</f>
        <v xml:space="preserve"> </v>
      </c>
    </row>
    <row r="39" spans="1:65" x14ac:dyDescent="0.2">
      <c r="A39" s="2" t="s">
        <v>35</v>
      </c>
      <c r="B39" s="3" t="s">
        <v>88</v>
      </c>
      <c r="C39" s="12">
        <f>IF(ISERROR(MATCH($B39,'Ar207'!$A$2:$A$54,0))," ",LOOKUP($B39,'Ar207'!$A$2:$B$54))</f>
        <v>274824</v>
      </c>
      <c r="D39" s="12">
        <f>IF(ISERROR(MATCH($B39,'Ar207'!$A$2:$A$54,0))," ",LOOKUP($B39,'Ar207'!$A$2:$C$54))</f>
        <v>542</v>
      </c>
      <c r="E39" s="12">
        <f>IF(ISERROR(MATCH($B39,'Ar207'!$A$2:$A$54,0))," ",LOOKUP($B39,'Ar207'!$A$2:$D$54))</f>
        <v>358</v>
      </c>
      <c r="F39" s="13">
        <f>IF(ISERROR(MATCH($B39,'Ae207'!$A$2:$A$54,0))," ",LOOKUP($B39,'Ae207'!$A$2:$B$54))</f>
        <v>6</v>
      </c>
      <c r="G39" s="13">
        <f>IF(ISERROR(MATCH(B39,'Ae207'!$A$2:$A$46,0))," ",LOOKUP($B39,'Ae207'!$A$2:$C$46))</f>
        <v>0</v>
      </c>
      <c r="H39" s="13">
        <f>IF(ISERROR(MATCH($B39,'Ae207'!$A$2:$A$46,0))," ",LOOKUP($B39,'Ae207'!$A$2:$D$46))</f>
        <v>0</v>
      </c>
      <c r="I39" s="12">
        <f>IF(ISERROR(MATCH($B39,'Ar581'!$A$2:$A$56,0))," ",_xlfn.XLOOKUP($B39,'Ar581'!$A$2:$A$56,'Ar581'!$B$2:$B$56,"NA",0))</f>
        <v>252374</v>
      </c>
      <c r="J39" s="19">
        <f>IF(ISERROR(MATCH($B39,'Ar581'!$A$2:$A$56,0))," ",_xlfn.XLOOKUP($B39,'Ar581'!$A$2:$A$56,'Ar581'!$C$2:$C$56,"NA",0))</f>
        <v>24975220</v>
      </c>
      <c r="K39" s="13">
        <f>IF(ISERROR(MATCH($B39,'Ar5130'!$A$2:$A$55,0))," ",LOOKUP($B39,'Ar5130'!$A$2:$B$55))</f>
        <v>21563</v>
      </c>
      <c r="L39" s="13">
        <f>IF(ISERROR(MATCH($B39,'Ar5130'!$A$2:$A$55,0))," ",LOOKUP($B39,'Ar5130'!$A$2:$C$55))</f>
        <v>3992</v>
      </c>
      <c r="M39" s="13">
        <f>IF(ISERROR(MATCH($B39,'Ar5130'!$A$2:$A$55,0))," ",LOOKUP($B39,'Ar5130'!$A$2:$D$55))</f>
        <v>129</v>
      </c>
      <c r="N39" s="13">
        <f>IF(ISERROR(MATCH($B39,'Ar5130'!$A$2:$A$55,0))," ",LOOKUP($B39,'Ar5130'!$A$2:$E$55))</f>
        <v>18</v>
      </c>
      <c r="O39" s="13">
        <f>IF(ISERROR(MATCH($B39,'Ar5130'!$A$2:$A$55,0))," ",LOOKUP($B39,'Ar5130'!$A$2:$F$55))</f>
        <v>36</v>
      </c>
      <c r="P39" s="13">
        <f>IF(ISERROR(MATCH($B39,'Ar5130'!$A$2:$A$55,0))," ",LOOKUP($B39,'Ar5130'!$A$2:$G$55))</f>
        <v>7</v>
      </c>
      <c r="Q39" s="12">
        <f>IF(ISERROR(MATCH($B39,'Ae5130'!$A$2:$A$47,0))," ",LOOKUP($B39,'Ae5130'!$A$2:$B$47))</f>
        <v>0</v>
      </c>
      <c r="R39" s="12">
        <f>IF(ISERROR(MATCH($B39,'Ae5130'!$A$2:$A$47,0))," ",LOOKUP($B39,'Ae5130'!$A$2:$C$47))</f>
        <v>0</v>
      </c>
      <c r="S39" s="12">
        <f>IF(ISERROR(MATCH($B39,'Ae5130'!$A$2:$A$47,0))," ",LOOKUP($B39,'Ae5130'!$A$2:$D$47))</f>
        <v>0</v>
      </c>
      <c r="T39" s="12">
        <f>IF(ISERROR(MATCH($B39,'Ae5130'!$A$2:$A$47,0))," ",LOOKUP($B39,'Ae5130'!$A$2:$E$47))</f>
        <v>0</v>
      </c>
      <c r="U39" s="12">
        <f>IF(ISERROR(MATCH($B39,'Ae5130'!$A$2:$A$47,0))," ",LOOKUP($B39,'Ae5130'!$A$2:$F$47))</f>
        <v>0</v>
      </c>
      <c r="V39" s="12">
        <f>IF(ISERROR(MATCH($B39,'Ae5130'!$A$2:$A$47,0))," ",LOOKUP($B39,'Ae5130'!$A$2:$G$47))</f>
        <v>0</v>
      </c>
      <c r="W39" s="13">
        <f>IF(ISERROR(MATCH($B39,'Ae5159'!$A$2:$A$54,0))," ",LOOKUP($B39,'Ae5159'!$A$2:$B$54))</f>
        <v>0</v>
      </c>
      <c r="X39" s="13">
        <f>IF(ISERROR(MATCH($B39,'Ae5159'!$A$2:$A$54,0))," ",LOOKUP($B39,'Ae5159'!$A$2:$C$54))</f>
        <v>0</v>
      </c>
      <c r="Y39" s="13">
        <f>IF(ISERROR(MATCH($B39,'Ae5159'!$A$2:$A$54,0))," ",LOOKUP($B39,'Ae5159'!$A$2:$D$54))</f>
        <v>0</v>
      </c>
      <c r="Z39" s="13">
        <f>IF(ISERROR(MATCH($B39,'Ae5159'!$A$2:$A$54,0))," ",LOOKUP($B39,'Ae5159'!$A$2:$E$54))</f>
        <v>0</v>
      </c>
      <c r="AA39" s="13">
        <f>IF(ISERROR(MATCH($B39,'Ae5159'!$A$2:$A$54,0))," ",LOOKUP($B39,'Ae5159'!$A$2:$F$54))</f>
        <v>0</v>
      </c>
      <c r="AB39" s="13">
        <f>IF(ISERROR(MATCH($B39,'Ae5159'!$A$2:$A$54,0))," ",LOOKUP($B39,'Ae5159'!$A$2:$G$54))</f>
        <v>0</v>
      </c>
      <c r="AC39" s="13">
        <f>IF(ISERROR(MATCH($B39,'Ae5159'!$A$2:$A$54,0))," ",LOOKUP($B39,'Ae5159'!$A$2:$H$54))</f>
        <v>0</v>
      </c>
      <c r="AD39" s="13">
        <f>IF(ISERROR(MATCH($B39,'Ae5159'!$A$2:$A$54,0))," ",LOOKUP($B39,'Ae5159'!$A$2:$I$54))</f>
        <v>0</v>
      </c>
      <c r="AE39" s="13">
        <f>IF(ISERROR(MATCH($B39,'Ae5159'!$A$2:$A$54,0))," ",LOOKUP($B39,'Ae5159'!$A$2:$J$54))</f>
        <v>0</v>
      </c>
      <c r="AF39" s="13">
        <f>IF(ISERROR(MATCH($B39,'Ae5159'!$A$2:$A$54,0))," ",LOOKUP($B39,'Ae5159'!$A$2:$K$54))</f>
        <v>0</v>
      </c>
      <c r="AG39" s="13">
        <f>IF(ISERROR(MATCH($B39,'Ae5159'!$A$2:$A$54,0))," ",LOOKUP($B39,'Ae5159'!$A$2:$L$54))</f>
        <v>0</v>
      </c>
      <c r="AH39" s="13">
        <f>IF(ISERROR(MATCH($B39,'Ae5159'!$A$2:$A$54,0))," ",LOOKUP($B39,'Ae5159'!$A$2:$M$54))</f>
        <v>0</v>
      </c>
      <c r="AI39" s="13">
        <f>IF(ISERROR(MATCH($B39,'Ae5159'!$A$2:$A$54,0))," ",LOOKUP($B39,'Ae5159'!$A$2:$N$54))</f>
        <v>45</v>
      </c>
      <c r="AJ39" s="13">
        <f>IF(ISERROR(MATCH($B39,'Ae5159'!$A$2:$A$54,0))," ",LOOKUP($B39,'Ae5159'!$A$2:$O$54))</f>
        <v>0</v>
      </c>
      <c r="AK39" s="13">
        <f>IF(ISERROR(MATCH($B39,'Ae5159'!$A$2:$A$54,0))," ",LOOKUP($B39,'Ae5159'!$A$2:$P$54))</f>
        <v>0</v>
      </c>
      <c r="AL39" s="13">
        <f>IF(ISERROR(MATCH($B39,'Ae5159'!$A$2:$A$54,0))," ",LOOKUP($B39,'Ae5159'!$A$2:$Q$54))</f>
        <v>0</v>
      </c>
      <c r="AM39" s="13">
        <f>IF(ISERROR(MATCH($B39,'Ae5159'!$A$2:$A$54,0))," ",LOOKUP($B39,'Ae5159'!$A$2:$R$54))</f>
        <v>0</v>
      </c>
      <c r="AN39" s="13">
        <f>IF(ISERROR(MATCH($B39,'Ae5159'!$A$2:$A$54,0))," ",LOOKUP($B39,'Ae5159'!$A$2:$S$54))</f>
        <v>0</v>
      </c>
      <c r="AO39" s="12">
        <f>IF(ISERROR(MATCH($B39,'Ar5159'!$A$2:$A$54,0))," ",LOOKUP($B39,'Ar5159'!$A$2:$B$54))</f>
        <v>231641</v>
      </c>
      <c r="AP39" s="12">
        <f>IF(ISERROR(MATCH($B39,'Ar5159'!$A$2:$A$54,0))," ",LOOKUP($B39,'Ar5159'!$A$2:$C$54))</f>
        <v>81850</v>
      </c>
      <c r="AQ39" s="12">
        <f>IF(ISERROR(MATCH($B39,'Ar5159'!$A$2:$A$54,0))," ",LOOKUP($B39,'Ar5159'!$A$2:$D$54))</f>
        <v>0</v>
      </c>
      <c r="AR39" s="12">
        <f>IF(ISERROR(MATCH($B39,'Ar5159'!$A$2:$A$54,0))," ",LOOKUP($B39,'Ar5159'!$A$2:$E$54))</f>
        <v>4667</v>
      </c>
      <c r="AS39" s="12">
        <f>IF(ISERROR(MATCH($B39,'Ar5159'!$A$2:$A$54,0))," ",LOOKUP($B39,'Ar5159'!$A$2:$F$54))</f>
        <v>383</v>
      </c>
      <c r="AT39" s="12">
        <f>IF(ISERROR(MATCH($B39,'Ar5159'!$A$2:$A$54,0))," ",LOOKUP($B39,'Ar5159'!$A$2:$G$54))</f>
        <v>51</v>
      </c>
      <c r="AU39" s="12">
        <f>IF(ISERROR(MATCH($B39,'Ar5159'!$A$2:$A$54,0))," ",LOOKUP($B39,'Ar5159'!$A$2:$H$54))</f>
        <v>0</v>
      </c>
      <c r="AV39" s="12">
        <f>IF(ISERROR(MATCH($B39,'Ar5159'!$A$2:$A$54,0))," ",LOOKUP($B39,'Ar5159'!$A$2:$I$54))</f>
        <v>14</v>
      </c>
      <c r="AW39" s="12">
        <f>IF(ISERROR(MATCH($B39,'Ar5159'!$A$2:$A$54,0))," ",LOOKUP($B39,'Ar5159'!$A$2:$J$54))</f>
        <v>385</v>
      </c>
      <c r="AX39" s="12">
        <f>IF(ISERROR(MATCH($B39,'Ar5159'!$A$2:$A$54,0))," ",LOOKUP($B39,'Ar5159'!$A$2:$K$54))</f>
        <v>26</v>
      </c>
      <c r="AY39" s="12">
        <f>IF(ISERROR(MATCH($B39,'Ar5159'!$A$2:$A$54,0))," ",LOOKUP($B39,'Ar5159'!$A$2:$L$54))</f>
        <v>0</v>
      </c>
      <c r="AZ39" s="12">
        <f>IF(ISERROR(MATCH($B39,'Ar5159'!$A$2:$A$54,0))," ",LOOKUP($B39,'Ar5159'!$A$2:$M$54))</f>
        <v>8</v>
      </c>
      <c r="BA39" s="12">
        <f>IF(ISERROR(MATCH($B39,'Ar5159'!$A$2:$A$54,0))," ",LOOKUP($B39,'Ar5159'!$A$2:$N$54))</f>
        <v>2655325</v>
      </c>
      <c r="BB39" s="12">
        <f>IF(ISERROR(MATCH($B39,'Ar5159'!$A$2:$A$54,0))," ",LOOKUP($B39,'Ar5159'!$A$2:$O$54))</f>
        <v>37939</v>
      </c>
      <c r="BC39" s="12">
        <f>IF(ISERROR(MATCH($B39,'Ar5159'!$A$2:$A$54,0))," ",LOOKUP($B39,'Ar5159'!$A$2:$P$54))</f>
        <v>4101</v>
      </c>
      <c r="BD39" s="12">
        <f>IF(ISERROR(MATCH($B39,'Ar5159'!$A$2:$A$54,0))," ",LOOKUP($B39,'Ar5159'!$A$2:$Q$54))</f>
        <v>90</v>
      </c>
      <c r="BE39" s="12">
        <f>IF(ISERROR(MATCH($B39,'Ar5159'!$A$2:$A$54,0))," ",LOOKUP($B39,'Ar5159'!$A$2:$R$54))</f>
        <v>3972</v>
      </c>
      <c r="BF39" s="12">
        <f>IF(ISERROR(MATCH($B39,'Ar5159'!$A$2:$A$54,0))," ",LOOKUP($B39,'Ar5159'!$A$2:$S$54))</f>
        <v>119</v>
      </c>
      <c r="BG39" s="13">
        <f>IF(ISERROR(MATCH($B39,'Aw5159'!$A$1:$A$49,0))," ",LOOKUP($B39,'Aw5159'!$A$1:$B$49))</f>
        <v>3685</v>
      </c>
      <c r="BH39" s="13">
        <f>IF(ISERROR(MATCH($B39,'Aw5159'!$A$1:$A$49,0))," ",LOOKUP($B39,'Aw5159'!$A$1:$C$49))</f>
        <v>5722</v>
      </c>
      <c r="BI39" s="13">
        <f>IF(ISERROR(MATCH($B39,'Aw5159'!$A$1:$A$49,0))," ",LOOKUP($B39,'Aw5159'!$A$1:$D$49))</f>
        <v>62205</v>
      </c>
      <c r="BJ39" s="12" t="str">
        <f>IF(ISERROR(MATCH($B39,Abui3!$A$2:$A$47,0))," ",LOOKUP($B39,Abui3!$A$2:$B$47))</f>
        <v xml:space="preserve"> </v>
      </c>
      <c r="BK39" s="12" t="str">
        <f>IF(ISERROR(MATCH($B39,Abui3!$A$2:$A$47,0))," ",LOOKUP($B39,Abui3!$A$2:$C$47))</f>
        <v xml:space="preserve"> </v>
      </c>
      <c r="BL39" s="12" t="str">
        <f>IF(ISERROR(MATCH($B39,Abui3!$A$2:$A$47,0))," ",LOOKUP($B39,Abui3!$A$2:$D$47))</f>
        <v xml:space="preserve"> </v>
      </c>
      <c r="BM39" s="12" t="str">
        <f>IF(ISERROR(MATCH($B39,Abui3!$A$2:$A$47,0))," ",LOOKUP($B39,Abui3!$A$2:$E$47))</f>
        <v xml:space="preserve"> </v>
      </c>
    </row>
    <row r="40" spans="1:65" x14ac:dyDescent="0.2">
      <c r="A40" s="2" t="s">
        <v>36</v>
      </c>
      <c r="B40" s="3" t="s">
        <v>89</v>
      </c>
      <c r="C40" s="12">
        <f>IF(ISERROR(MATCH($B40,'Ar207'!$A$2:$A$54,0))," ",LOOKUP($B40,'Ar207'!$A$2:$B$54))</f>
        <v>58537</v>
      </c>
      <c r="D40" s="12">
        <f>IF(ISERROR(MATCH($B40,'Ar207'!$A$2:$A$54,0))," ",LOOKUP($B40,'Ar207'!$A$2:$C$54))</f>
        <v>253</v>
      </c>
      <c r="E40" s="12">
        <f>IF(ISERROR(MATCH($B40,'Ar207'!$A$2:$A$54,0))," ",LOOKUP($B40,'Ar207'!$A$2:$D$54))</f>
        <v>175</v>
      </c>
      <c r="F40" s="13">
        <f>IF(ISERROR(MATCH($B40,'Ae207'!$A$2:$A$54,0))," ",LOOKUP($B40,'Ae207'!$A$2:$B$54))</f>
        <v>0</v>
      </c>
      <c r="G40" s="13">
        <f>IF(ISERROR(MATCH(B40,'Ae207'!$A$2:$A$46,0))," ",LOOKUP($B40,'Ae207'!$A$2:$C$46))</f>
        <v>0</v>
      </c>
      <c r="H40" s="13">
        <f>IF(ISERROR(MATCH($B40,'Ae207'!$A$2:$A$46,0))," ",LOOKUP($B40,'Ae207'!$A$2:$D$46))</f>
        <v>0</v>
      </c>
      <c r="I40" s="12">
        <f>IF(ISERROR(MATCH($B40,'Ar581'!$A$2:$A$56,0))," ",_xlfn.XLOOKUP($B40,'Ar581'!$A$2:$A$56,'Ar581'!$B$2:$B$56,"NA",0))</f>
        <v>105000</v>
      </c>
      <c r="J40" s="19">
        <f>IF(ISERROR(MATCH($B40,'Ar581'!$A$2:$A$56,0))," ",_xlfn.XLOOKUP($B40,'Ar581'!$A$2:$A$56,'Ar581'!$C$2:$C$56,"NA",0))</f>
        <v>7727396</v>
      </c>
      <c r="K40" s="13">
        <f>IF(ISERROR(MATCH($B40,'Ar5130'!$A$2:$A$55,0))," ",LOOKUP($B40,'Ar5130'!$A$2:$B$55))</f>
        <v>9255</v>
      </c>
      <c r="L40" s="13">
        <f>IF(ISERROR(MATCH($B40,'Ar5130'!$A$2:$A$55,0))," ",LOOKUP($B40,'Ar5130'!$A$2:$C$55))</f>
        <v>886</v>
      </c>
      <c r="M40" s="13">
        <f>IF(ISERROR(MATCH($B40,'Ar5130'!$A$2:$A$55,0))," ",LOOKUP($B40,'Ar5130'!$A$2:$D$55))</f>
        <v>45</v>
      </c>
      <c r="N40" s="13">
        <f>IF(ISERROR(MATCH($B40,'Ar5130'!$A$2:$A$55,0))," ",LOOKUP($B40,'Ar5130'!$A$2:$E$55))</f>
        <v>7</v>
      </c>
      <c r="O40" s="13">
        <f>IF(ISERROR(MATCH($B40,'Ar5130'!$A$2:$A$55,0))," ",LOOKUP($B40,'Ar5130'!$A$2:$F$55))</f>
        <v>13</v>
      </c>
      <c r="P40" s="13">
        <f>IF(ISERROR(MATCH($B40,'Ar5130'!$A$2:$A$55,0))," ",LOOKUP($B40,'Ar5130'!$A$2:$G$55))</f>
        <v>0</v>
      </c>
      <c r="Q40" s="12">
        <f>IF(ISERROR(MATCH($B40,'Ae5130'!$A$2:$A$47,0))," ",LOOKUP($B40,'Ae5130'!$A$2:$B$47))</f>
        <v>0</v>
      </c>
      <c r="R40" s="12">
        <f>IF(ISERROR(MATCH($B40,'Ae5130'!$A$2:$A$47,0))," ",LOOKUP($B40,'Ae5130'!$A$2:$C$47))</f>
        <v>0</v>
      </c>
      <c r="S40" s="12">
        <f>IF(ISERROR(MATCH($B40,'Ae5130'!$A$2:$A$47,0))," ",LOOKUP($B40,'Ae5130'!$A$2:$D$47))</f>
        <v>0</v>
      </c>
      <c r="T40" s="12">
        <f>IF(ISERROR(MATCH($B40,'Ae5130'!$A$2:$A$47,0))," ",LOOKUP($B40,'Ae5130'!$A$2:$E$47))</f>
        <v>0</v>
      </c>
      <c r="U40" s="12">
        <f>IF(ISERROR(MATCH($B40,'Ae5130'!$A$2:$A$47,0))," ",LOOKUP($B40,'Ae5130'!$A$2:$F$47))</f>
        <v>0</v>
      </c>
      <c r="V40" s="12">
        <f>IF(ISERROR(MATCH($B40,'Ae5130'!$A$2:$A$47,0))," ",LOOKUP($B40,'Ae5130'!$A$2:$G$47))</f>
        <v>0</v>
      </c>
      <c r="W40" s="13">
        <f>IF(ISERROR(MATCH($B40,'Ae5159'!$A$2:$A$54,0))," ",LOOKUP($B40,'Ae5159'!$A$2:$B$54))</f>
        <v>0</v>
      </c>
      <c r="X40" s="13">
        <f>IF(ISERROR(MATCH($B40,'Ae5159'!$A$2:$A$54,0))," ",LOOKUP($B40,'Ae5159'!$A$2:$C$54))</f>
        <v>0</v>
      </c>
      <c r="Y40" s="13">
        <f>IF(ISERROR(MATCH($B40,'Ae5159'!$A$2:$A$54,0))," ",LOOKUP($B40,'Ae5159'!$A$2:$D$54))</f>
        <v>0</v>
      </c>
      <c r="Z40" s="13">
        <f>IF(ISERROR(MATCH($B40,'Ae5159'!$A$2:$A$54,0))," ",LOOKUP($B40,'Ae5159'!$A$2:$E$54))</f>
        <v>0</v>
      </c>
      <c r="AA40" s="13">
        <f>IF(ISERROR(MATCH($B40,'Ae5159'!$A$2:$A$54,0))," ",LOOKUP($B40,'Ae5159'!$A$2:$F$54))</f>
        <v>0</v>
      </c>
      <c r="AB40" s="13">
        <f>IF(ISERROR(MATCH($B40,'Ae5159'!$A$2:$A$54,0))," ",LOOKUP($B40,'Ae5159'!$A$2:$G$54))</f>
        <v>0</v>
      </c>
      <c r="AC40" s="13">
        <f>IF(ISERROR(MATCH($B40,'Ae5159'!$A$2:$A$54,0))," ",LOOKUP($B40,'Ae5159'!$A$2:$H$54))</f>
        <v>0</v>
      </c>
      <c r="AD40" s="13">
        <f>IF(ISERROR(MATCH($B40,'Ae5159'!$A$2:$A$54,0))," ",LOOKUP($B40,'Ae5159'!$A$2:$I$54))</f>
        <v>0</v>
      </c>
      <c r="AE40" s="13">
        <f>IF(ISERROR(MATCH($B40,'Ae5159'!$A$2:$A$54,0))," ",LOOKUP($B40,'Ae5159'!$A$2:$J$54))</f>
        <v>0</v>
      </c>
      <c r="AF40" s="13">
        <f>IF(ISERROR(MATCH($B40,'Ae5159'!$A$2:$A$54,0))," ",LOOKUP($B40,'Ae5159'!$A$2:$K$54))</f>
        <v>0</v>
      </c>
      <c r="AG40" s="13">
        <f>IF(ISERROR(MATCH($B40,'Ae5159'!$A$2:$A$54,0))," ",LOOKUP($B40,'Ae5159'!$A$2:$L$54))</f>
        <v>0</v>
      </c>
      <c r="AH40" s="13">
        <f>IF(ISERROR(MATCH($B40,'Ae5159'!$A$2:$A$54,0))," ",LOOKUP($B40,'Ae5159'!$A$2:$M$54))</f>
        <v>0</v>
      </c>
      <c r="AI40" s="13">
        <f>IF(ISERROR(MATCH($B40,'Ae5159'!$A$2:$A$54,0))," ",LOOKUP($B40,'Ae5159'!$A$2:$N$54))</f>
        <v>7</v>
      </c>
      <c r="AJ40" s="13">
        <f>IF(ISERROR(MATCH($B40,'Ae5159'!$A$2:$A$54,0))," ",LOOKUP($B40,'Ae5159'!$A$2:$O$54))</f>
        <v>0</v>
      </c>
      <c r="AK40" s="13">
        <f>IF(ISERROR(MATCH($B40,'Ae5159'!$A$2:$A$54,0))," ",LOOKUP($B40,'Ae5159'!$A$2:$P$54))</f>
        <v>0</v>
      </c>
      <c r="AL40" s="13">
        <f>IF(ISERROR(MATCH($B40,'Ae5159'!$A$2:$A$54,0))," ",LOOKUP($B40,'Ae5159'!$A$2:$Q$54))</f>
        <v>0</v>
      </c>
      <c r="AM40" s="13">
        <f>IF(ISERROR(MATCH($B40,'Ae5159'!$A$2:$A$54,0))," ",LOOKUP($B40,'Ae5159'!$A$2:$R$54))</f>
        <v>0</v>
      </c>
      <c r="AN40" s="13">
        <f>IF(ISERROR(MATCH($B40,'Ae5159'!$A$2:$A$54,0))," ",LOOKUP($B40,'Ae5159'!$A$2:$S$54))</f>
        <v>0</v>
      </c>
      <c r="AO40" s="12">
        <f>IF(ISERROR(MATCH($B40,'Ar5159'!$A$2:$A$54,0))," ",LOOKUP($B40,'Ar5159'!$A$2:$B$54))</f>
        <v>66214</v>
      </c>
      <c r="AP40" s="12">
        <f>IF(ISERROR(MATCH($B40,'Ar5159'!$A$2:$A$54,0))," ",LOOKUP($B40,'Ar5159'!$A$2:$C$54))</f>
        <v>8494</v>
      </c>
      <c r="AQ40" s="12">
        <f>IF(ISERROR(MATCH($B40,'Ar5159'!$A$2:$A$54,0))," ",LOOKUP($B40,'Ar5159'!$A$2:$D$54))</f>
        <v>0</v>
      </c>
      <c r="AR40" s="12">
        <f>IF(ISERROR(MATCH($B40,'Ar5159'!$A$2:$A$54,0))," ",LOOKUP($B40,'Ar5159'!$A$2:$E$54))</f>
        <v>2254</v>
      </c>
      <c r="AS40" s="12">
        <f>IF(ISERROR(MATCH($B40,'Ar5159'!$A$2:$A$54,0))," ",LOOKUP($B40,'Ar5159'!$A$2:$F$54))</f>
        <v>321</v>
      </c>
      <c r="AT40" s="12">
        <f>IF(ISERROR(MATCH($B40,'Ar5159'!$A$2:$A$54,0))," ",LOOKUP($B40,'Ar5159'!$A$2:$G$54))</f>
        <v>19</v>
      </c>
      <c r="AU40" s="12">
        <f>IF(ISERROR(MATCH($B40,'Ar5159'!$A$2:$A$54,0))," ",LOOKUP($B40,'Ar5159'!$A$2:$H$54))</f>
        <v>0</v>
      </c>
      <c r="AV40" s="12">
        <f>IF(ISERROR(MATCH($B40,'Ar5159'!$A$2:$A$54,0))," ",LOOKUP($B40,'Ar5159'!$A$2:$I$54))</f>
        <v>39</v>
      </c>
      <c r="AW40" s="12">
        <f>IF(ISERROR(MATCH($B40,'Ar5159'!$A$2:$A$54,0))," ",LOOKUP($B40,'Ar5159'!$A$2:$J$54))</f>
        <v>296</v>
      </c>
      <c r="AX40" s="12">
        <f>IF(ISERROR(MATCH($B40,'Ar5159'!$A$2:$A$54,0))," ",LOOKUP($B40,'Ar5159'!$A$2:$K$54))</f>
        <v>14</v>
      </c>
      <c r="AY40" s="12">
        <f>IF(ISERROR(MATCH($B40,'Ar5159'!$A$2:$A$54,0))," ",LOOKUP($B40,'Ar5159'!$A$2:$L$54))</f>
        <v>0</v>
      </c>
      <c r="AZ40" s="12">
        <f>IF(ISERROR(MATCH($B40,'Ar5159'!$A$2:$A$54,0))," ",LOOKUP($B40,'Ar5159'!$A$2:$M$54))</f>
        <v>6</v>
      </c>
      <c r="BA40" s="12">
        <f>IF(ISERROR(MATCH($B40,'Ar5159'!$A$2:$A$54,0))," ",LOOKUP($B40,'Ar5159'!$A$2:$N$54))</f>
        <v>545907</v>
      </c>
      <c r="BB40" s="12">
        <f>IF(ISERROR(MATCH($B40,'Ar5159'!$A$2:$A$54,0))," ",LOOKUP($B40,'Ar5159'!$A$2:$O$54))</f>
        <v>14052</v>
      </c>
      <c r="BC40" s="12">
        <f>IF(ISERROR(MATCH($B40,'Ar5159'!$A$2:$A$54,0))," ",LOOKUP($B40,'Ar5159'!$A$2:$P$54))</f>
        <v>1707</v>
      </c>
      <c r="BD40" s="12">
        <f>IF(ISERROR(MATCH($B40,'Ar5159'!$A$2:$A$54,0))," ",LOOKUP($B40,'Ar5159'!$A$2:$Q$54))</f>
        <v>92</v>
      </c>
      <c r="BE40" s="12">
        <f>IF(ISERROR(MATCH($B40,'Ar5159'!$A$2:$A$54,0))," ",LOOKUP($B40,'Ar5159'!$A$2:$R$54))</f>
        <v>1767</v>
      </c>
      <c r="BF40" s="12">
        <f>IF(ISERROR(MATCH($B40,'Ar5159'!$A$2:$A$54,0))," ",LOOKUP($B40,'Ar5159'!$A$2:$S$54))</f>
        <v>60</v>
      </c>
      <c r="BG40" s="13" t="str">
        <f>IF(ISERROR(MATCH($B40,'Aw5159'!$A$1:$A$49,0))," ",LOOKUP($B40,'Aw5159'!$A$1:$B$49))</f>
        <v xml:space="preserve"> </v>
      </c>
      <c r="BH40" s="13" t="str">
        <f>IF(ISERROR(MATCH($B40,'Aw5159'!$A$1:$A$49,0))," ",LOOKUP($B40,'Aw5159'!$A$1:$C$49))</f>
        <v xml:space="preserve"> </v>
      </c>
      <c r="BI40" s="13" t="str">
        <f>IF(ISERROR(MATCH($B40,'Aw5159'!$A$1:$A$49,0))," ",LOOKUP($B40,'Aw5159'!$A$1:$D$49))</f>
        <v xml:space="preserve"> </v>
      </c>
      <c r="BJ40" s="12" t="str">
        <f>IF(ISERROR(MATCH($B40,Abui3!$A$2:$A$47,0))," ",LOOKUP($B40,Abui3!$A$2:$B$47))</f>
        <v xml:space="preserve"> </v>
      </c>
      <c r="BK40" s="12" t="str">
        <f>IF(ISERROR(MATCH($B40,Abui3!$A$2:$A$47,0))," ",LOOKUP($B40,Abui3!$A$2:$C$47))</f>
        <v xml:space="preserve"> </v>
      </c>
      <c r="BL40" s="12" t="str">
        <f>IF(ISERROR(MATCH($B40,Abui3!$A$2:$A$47,0))," ",LOOKUP($B40,Abui3!$A$2:$D$47))</f>
        <v xml:space="preserve"> </v>
      </c>
      <c r="BM40" s="12" t="str">
        <f>IF(ISERROR(MATCH($B40,Abui3!$A$2:$A$47,0))," ",LOOKUP($B40,Abui3!$A$2:$E$47))</f>
        <v xml:space="preserve"> </v>
      </c>
    </row>
    <row r="41" spans="1:65" x14ac:dyDescent="0.2">
      <c r="A41" s="2" t="s">
        <v>37</v>
      </c>
      <c r="B41" s="3" t="s">
        <v>90</v>
      </c>
      <c r="C41" s="12">
        <f>IF(ISERROR(MATCH($B41,'Ar207'!$A$2:$A$54,0))," ",LOOKUP($B41,'Ar207'!$A$2:$B$54))</f>
        <v>211453</v>
      </c>
      <c r="D41" s="12">
        <f>IF(ISERROR(MATCH($B41,'Ar207'!$A$2:$A$54,0))," ",LOOKUP($B41,'Ar207'!$A$2:$C$54))</f>
        <v>777</v>
      </c>
      <c r="E41" s="12">
        <f>IF(ISERROR(MATCH($B41,'Ar207'!$A$2:$A$54,0))," ",LOOKUP($B41,'Ar207'!$A$2:$D$54))</f>
        <v>188</v>
      </c>
      <c r="F41" s="13">
        <f>IF(ISERROR(MATCH($B41,'Ae207'!$A$2:$A$54,0))," ",LOOKUP($B41,'Ae207'!$A$2:$B$54))</f>
        <v>1</v>
      </c>
      <c r="G41" s="13">
        <f>IF(ISERROR(MATCH(B41,'Ae207'!$A$2:$A$46,0))," ",LOOKUP($B41,'Ae207'!$A$2:$C$46))</f>
        <v>0</v>
      </c>
      <c r="H41" s="13">
        <f>IF(ISERROR(MATCH($B41,'Ae207'!$A$2:$A$46,0))," ",LOOKUP($B41,'Ae207'!$A$2:$D$46))</f>
        <v>0</v>
      </c>
      <c r="I41" s="12">
        <f>IF(ISERROR(MATCH($B41,'Ar581'!$A$2:$A$56,0))," ",_xlfn.XLOOKUP($B41,'Ar581'!$A$2:$A$56,'Ar581'!$B$2:$B$56,"NA",0))</f>
        <v>147387</v>
      </c>
      <c r="J41" s="19">
        <f>IF(ISERROR(MATCH($B41,'Ar581'!$A$2:$A$56,0))," ",_xlfn.XLOOKUP($B41,'Ar581'!$A$2:$A$56,'Ar581'!$C$2:$C$56,"NA",0))</f>
        <v>9053605</v>
      </c>
      <c r="K41" s="13">
        <f>IF(ISERROR(MATCH($B41,'Ar5130'!$A$2:$A$55,0))," ",LOOKUP($B41,'Ar5130'!$A$2:$B$55))</f>
        <v>14075</v>
      </c>
      <c r="L41" s="13">
        <f>IF(ISERROR(MATCH($B41,'Ar5130'!$A$2:$A$55,0))," ",LOOKUP($B41,'Ar5130'!$A$2:$C$55))</f>
        <v>674</v>
      </c>
      <c r="M41" s="13">
        <f>IF(ISERROR(MATCH($B41,'Ar5130'!$A$2:$A$55,0))," ",LOOKUP($B41,'Ar5130'!$A$2:$D$55))</f>
        <v>120</v>
      </c>
      <c r="N41" s="13">
        <f>IF(ISERROR(MATCH($B41,'Ar5130'!$A$2:$A$55,0))," ",LOOKUP($B41,'Ar5130'!$A$2:$E$55))</f>
        <v>5</v>
      </c>
      <c r="O41" s="13">
        <f>IF(ISERROR(MATCH($B41,'Ar5130'!$A$2:$A$55,0))," ",LOOKUP($B41,'Ar5130'!$A$2:$F$55))</f>
        <v>10</v>
      </c>
      <c r="P41" s="13">
        <f>IF(ISERROR(MATCH($B41,'Ar5130'!$A$2:$A$55,0))," ",LOOKUP($B41,'Ar5130'!$A$2:$G$55))</f>
        <v>0</v>
      </c>
      <c r="Q41" s="12">
        <f>IF(ISERROR(MATCH($B41,'Ae5130'!$A$2:$A$47,0))," ",LOOKUP($B41,'Ae5130'!$A$2:$B$47))</f>
        <v>2</v>
      </c>
      <c r="R41" s="12">
        <f>IF(ISERROR(MATCH($B41,'Ae5130'!$A$2:$A$47,0))," ",LOOKUP($B41,'Ae5130'!$A$2:$C$47))</f>
        <v>0</v>
      </c>
      <c r="S41" s="12">
        <f>IF(ISERROR(MATCH($B41,'Ae5130'!$A$2:$A$47,0))," ",LOOKUP($B41,'Ae5130'!$A$2:$D$47))</f>
        <v>0</v>
      </c>
      <c r="T41" s="12">
        <f>IF(ISERROR(MATCH($B41,'Ae5130'!$A$2:$A$47,0))," ",LOOKUP($B41,'Ae5130'!$A$2:$E$47))</f>
        <v>0</v>
      </c>
      <c r="U41" s="12">
        <f>IF(ISERROR(MATCH($B41,'Ae5130'!$A$2:$A$47,0))," ",LOOKUP($B41,'Ae5130'!$A$2:$F$47))</f>
        <v>0</v>
      </c>
      <c r="V41" s="12">
        <f>IF(ISERROR(MATCH($B41,'Ae5130'!$A$2:$A$47,0))," ",LOOKUP($B41,'Ae5130'!$A$2:$G$47))</f>
        <v>0</v>
      </c>
      <c r="W41" s="13">
        <f>IF(ISERROR(MATCH($B41,'Ae5159'!$A$2:$A$54,0))," ",LOOKUP($B41,'Ae5159'!$A$2:$B$54))</f>
        <v>0</v>
      </c>
      <c r="X41" s="13">
        <f>IF(ISERROR(MATCH($B41,'Ae5159'!$A$2:$A$54,0))," ",LOOKUP($B41,'Ae5159'!$A$2:$C$54))</f>
        <v>0</v>
      </c>
      <c r="Y41" s="13">
        <f>IF(ISERROR(MATCH($B41,'Ae5159'!$A$2:$A$54,0))," ",LOOKUP($B41,'Ae5159'!$A$2:$D$54))</f>
        <v>0</v>
      </c>
      <c r="Z41" s="13">
        <f>IF(ISERROR(MATCH($B41,'Ae5159'!$A$2:$A$54,0))," ",LOOKUP($B41,'Ae5159'!$A$2:$E$54))</f>
        <v>0</v>
      </c>
      <c r="AA41" s="13">
        <f>IF(ISERROR(MATCH($B41,'Ae5159'!$A$2:$A$54,0))," ",LOOKUP($B41,'Ae5159'!$A$2:$F$54))</f>
        <v>0</v>
      </c>
      <c r="AB41" s="13">
        <f>IF(ISERROR(MATCH($B41,'Ae5159'!$A$2:$A$54,0))," ",LOOKUP($B41,'Ae5159'!$A$2:$G$54))</f>
        <v>0</v>
      </c>
      <c r="AC41" s="13">
        <f>IF(ISERROR(MATCH($B41,'Ae5159'!$A$2:$A$54,0))," ",LOOKUP($B41,'Ae5159'!$A$2:$H$54))</f>
        <v>0</v>
      </c>
      <c r="AD41" s="13">
        <f>IF(ISERROR(MATCH($B41,'Ae5159'!$A$2:$A$54,0))," ",LOOKUP($B41,'Ae5159'!$A$2:$I$54))</f>
        <v>0</v>
      </c>
      <c r="AE41" s="13">
        <f>IF(ISERROR(MATCH($B41,'Ae5159'!$A$2:$A$54,0))," ",LOOKUP($B41,'Ae5159'!$A$2:$J$54))</f>
        <v>0</v>
      </c>
      <c r="AF41" s="13">
        <f>IF(ISERROR(MATCH($B41,'Ae5159'!$A$2:$A$54,0))," ",LOOKUP($B41,'Ae5159'!$A$2:$K$54))</f>
        <v>0</v>
      </c>
      <c r="AG41" s="13">
        <f>IF(ISERROR(MATCH($B41,'Ae5159'!$A$2:$A$54,0))," ",LOOKUP($B41,'Ae5159'!$A$2:$L$54))</f>
        <v>0</v>
      </c>
      <c r="AH41" s="13">
        <f>IF(ISERROR(MATCH($B41,'Ae5159'!$A$2:$A$54,0))," ",LOOKUP($B41,'Ae5159'!$A$2:$M$54))</f>
        <v>0</v>
      </c>
      <c r="AI41" s="13">
        <f>IF(ISERROR(MATCH($B41,'Ae5159'!$A$2:$A$54,0))," ",LOOKUP($B41,'Ae5159'!$A$2:$N$54))</f>
        <v>0</v>
      </c>
      <c r="AJ41" s="13">
        <f>IF(ISERROR(MATCH($B41,'Ae5159'!$A$2:$A$54,0))," ",LOOKUP($B41,'Ae5159'!$A$2:$O$54))</f>
        <v>0</v>
      </c>
      <c r="AK41" s="13">
        <f>IF(ISERROR(MATCH($B41,'Ae5159'!$A$2:$A$54,0))," ",LOOKUP($B41,'Ae5159'!$A$2:$P$54))</f>
        <v>0</v>
      </c>
      <c r="AL41" s="13">
        <f>IF(ISERROR(MATCH($B41,'Ae5159'!$A$2:$A$54,0))," ",LOOKUP($B41,'Ae5159'!$A$2:$Q$54))</f>
        <v>0</v>
      </c>
      <c r="AM41" s="13">
        <f>IF(ISERROR(MATCH($B41,'Ae5159'!$A$2:$A$54,0))," ",LOOKUP($B41,'Ae5159'!$A$2:$R$54))</f>
        <v>0</v>
      </c>
      <c r="AN41" s="13">
        <f>IF(ISERROR(MATCH($B41,'Ae5159'!$A$2:$A$54,0))," ",LOOKUP($B41,'Ae5159'!$A$2:$S$54))</f>
        <v>0</v>
      </c>
      <c r="AO41" s="12">
        <f>IF(ISERROR(MATCH($B41,'Ar5159'!$A$2:$A$54,0))," ",LOOKUP($B41,'Ar5159'!$A$2:$B$54))</f>
        <v>150848</v>
      </c>
      <c r="AP41" s="12">
        <f>IF(ISERROR(MATCH($B41,'Ar5159'!$A$2:$A$54,0))," ",LOOKUP($B41,'Ar5159'!$A$2:$C$54))</f>
        <v>83304</v>
      </c>
      <c r="AQ41" s="12">
        <f>IF(ISERROR(MATCH($B41,'Ar5159'!$A$2:$A$54,0))," ",LOOKUP($B41,'Ar5159'!$A$2:$D$54))</f>
        <v>0</v>
      </c>
      <c r="AR41" s="12">
        <f>IF(ISERROR(MATCH($B41,'Ar5159'!$A$2:$A$54,0))," ",LOOKUP($B41,'Ar5159'!$A$2:$E$54))</f>
        <v>7269</v>
      </c>
      <c r="AS41" s="12">
        <f>IF(ISERROR(MATCH($B41,'Ar5159'!$A$2:$A$54,0))," ",LOOKUP($B41,'Ar5159'!$A$2:$F$54))</f>
        <v>568</v>
      </c>
      <c r="AT41" s="12">
        <f>IF(ISERROR(MATCH($B41,'Ar5159'!$A$2:$A$54,0))," ",LOOKUP($B41,'Ar5159'!$A$2:$G$54))</f>
        <v>371</v>
      </c>
      <c r="AU41" s="12">
        <f>IF(ISERROR(MATCH($B41,'Ar5159'!$A$2:$A$54,0))," ",LOOKUP($B41,'Ar5159'!$A$2:$H$54))</f>
        <v>0</v>
      </c>
      <c r="AV41" s="12">
        <f>IF(ISERROR(MATCH($B41,'Ar5159'!$A$2:$A$54,0))," ",LOOKUP($B41,'Ar5159'!$A$2:$I$54))</f>
        <v>137</v>
      </c>
      <c r="AW41" s="12">
        <f>IF(ISERROR(MATCH($B41,'Ar5159'!$A$2:$A$54,0))," ",LOOKUP($B41,'Ar5159'!$A$2:$J$54))</f>
        <v>148</v>
      </c>
      <c r="AX41" s="12">
        <f>IF(ISERROR(MATCH($B41,'Ar5159'!$A$2:$A$54,0))," ",LOOKUP($B41,'Ar5159'!$A$2:$K$54))</f>
        <v>34</v>
      </c>
      <c r="AY41" s="12">
        <f>IF(ISERROR(MATCH($B41,'Ar5159'!$A$2:$A$54,0))," ",LOOKUP($B41,'Ar5159'!$A$2:$L$54))</f>
        <v>0</v>
      </c>
      <c r="AZ41" s="12">
        <f>IF(ISERROR(MATCH($B41,'Ar5159'!$A$2:$A$54,0))," ",LOOKUP($B41,'Ar5159'!$A$2:$M$54))</f>
        <v>2</v>
      </c>
      <c r="BA41" s="12">
        <f>IF(ISERROR(MATCH($B41,'Ar5159'!$A$2:$A$54,0))," ",LOOKUP($B41,'Ar5159'!$A$2:$N$54))</f>
        <v>1748182</v>
      </c>
      <c r="BB41" s="12">
        <f>IF(ISERROR(MATCH($B41,'Ar5159'!$A$2:$A$54,0))," ",LOOKUP($B41,'Ar5159'!$A$2:$O$54))</f>
        <v>60012</v>
      </c>
      <c r="BC41" s="12">
        <f>IF(ISERROR(MATCH($B41,'Ar5159'!$A$2:$A$54,0))," ",LOOKUP($B41,'Ar5159'!$A$2:$P$54))</f>
        <v>12767</v>
      </c>
      <c r="BD41" s="12">
        <f>IF(ISERROR(MATCH($B41,'Ar5159'!$A$2:$A$54,0))," ",LOOKUP($B41,'Ar5159'!$A$2:$Q$54))</f>
        <v>1953</v>
      </c>
      <c r="BE41" s="12">
        <f>IF(ISERROR(MATCH($B41,'Ar5159'!$A$2:$A$54,0))," ",LOOKUP($B41,'Ar5159'!$A$2:$R$54))</f>
        <v>1972</v>
      </c>
      <c r="BF41" s="12">
        <f>IF(ISERROR(MATCH($B41,'Ar5159'!$A$2:$A$54,0))," ",LOOKUP($B41,'Ar5159'!$A$2:$S$54))</f>
        <v>30</v>
      </c>
      <c r="BG41" s="13">
        <f>IF(ISERROR(MATCH($B41,'Aw5159'!$A$1:$A$49,0))," ",LOOKUP($B41,'Aw5159'!$A$1:$B$49))</f>
        <v>5942</v>
      </c>
      <c r="BH41" s="13">
        <f>IF(ISERROR(MATCH($B41,'Aw5159'!$A$1:$A$49,0))," ",LOOKUP($B41,'Aw5159'!$A$1:$C$49))</f>
        <v>4743</v>
      </c>
      <c r="BI41" s="13">
        <f>IF(ISERROR(MATCH($B41,'Aw5159'!$A$1:$A$49,0))," ",LOOKUP($B41,'Aw5159'!$A$1:$D$49))</f>
        <v>66478</v>
      </c>
      <c r="BJ41" s="12">
        <f>IF(ISERROR(MATCH($B41,Abui3!$A$2:$A$47,0))," ",LOOKUP($B41,Abui3!$A$2:$B$47))</f>
        <v>2640</v>
      </c>
      <c r="BK41" s="12">
        <f>IF(ISERROR(MATCH($B41,Abui3!$A$2:$A$47,0))," ",LOOKUP($B41,Abui3!$A$2:$C$47))</f>
        <v>59616</v>
      </c>
      <c r="BL41" s="12">
        <f>IF(ISERROR(MATCH($B41,Abui3!$A$2:$A$47,0))," ",LOOKUP($B41,Abui3!$A$2:$D$47))</f>
        <v>0</v>
      </c>
      <c r="BM41" s="12">
        <f>IF(ISERROR(MATCH($B41,Abui3!$A$2:$A$47,0))," ",LOOKUP($B41,Abui3!$A$2:$E$47))</f>
        <v>8</v>
      </c>
    </row>
    <row r="42" spans="1:65" x14ac:dyDescent="0.2">
      <c r="A42" s="2" t="s">
        <v>38</v>
      </c>
      <c r="B42" s="3" t="s">
        <v>91</v>
      </c>
      <c r="C42" s="12">
        <f>IF(ISERROR(MATCH($B42,'Ar207'!$A$2:$A$54,0))," ",LOOKUP($B42,'Ar207'!$A$2:$B$54))</f>
        <v>325578</v>
      </c>
      <c r="D42" s="12">
        <f>IF(ISERROR(MATCH($B42,'Ar207'!$A$2:$A$54,0))," ",LOOKUP($B42,'Ar207'!$A$2:$C$54))</f>
        <v>1191</v>
      </c>
      <c r="E42" s="12">
        <f>IF(ISERROR(MATCH($B42,'Ar207'!$A$2:$A$54,0))," ",LOOKUP($B42,'Ar207'!$A$2:$D$54))</f>
        <v>436</v>
      </c>
      <c r="F42" s="13">
        <f>IF(ISERROR(MATCH($B42,'Ae207'!$A$2:$A$54,0))," ",LOOKUP($B42,'Ae207'!$A$2:$B$54))</f>
        <v>38</v>
      </c>
      <c r="G42" s="13">
        <f>IF(ISERROR(MATCH(B42,'Ae207'!$A$2:$A$46,0))," ",LOOKUP($B42,'Ae207'!$A$2:$C$46))</f>
        <v>0</v>
      </c>
      <c r="H42" s="13">
        <f>IF(ISERROR(MATCH($B42,'Ae207'!$A$2:$A$46,0))," ",LOOKUP($B42,'Ae207'!$A$2:$D$46))</f>
        <v>0</v>
      </c>
      <c r="I42" s="12">
        <f>IF(ISERROR(MATCH($B42,'Ar581'!$A$2:$A$56,0))," ",_xlfn.XLOOKUP($B42,'Ar581'!$A$2:$A$56,'Ar581'!$B$2:$B$56,"NA",0))</f>
        <v>338630</v>
      </c>
      <c r="J42" s="19">
        <f>IF(ISERROR(MATCH($B42,'Ar581'!$A$2:$A$56,0))," ",_xlfn.XLOOKUP($B42,'Ar581'!$A$2:$A$56,'Ar581'!$C$2:$C$56,"NA",0))</f>
        <v>27778683</v>
      </c>
      <c r="K42" s="13">
        <f>IF(ISERROR(MATCH($B42,'Ar5130'!$A$2:$A$55,0))," ",LOOKUP($B42,'Ar5130'!$A$2:$B$55))</f>
        <v>88156</v>
      </c>
      <c r="L42" s="13">
        <f>IF(ISERROR(MATCH($B42,'Ar5130'!$A$2:$A$55,0))," ",LOOKUP($B42,'Ar5130'!$A$2:$C$55))</f>
        <v>11448</v>
      </c>
      <c r="M42" s="13">
        <f>IF(ISERROR(MATCH($B42,'Ar5130'!$A$2:$A$55,0))," ",LOOKUP($B42,'Ar5130'!$A$2:$D$55))</f>
        <v>343</v>
      </c>
      <c r="N42" s="13">
        <f>IF(ISERROR(MATCH($B42,'Ar5130'!$A$2:$A$55,0))," ",LOOKUP($B42,'Ar5130'!$A$2:$E$55))</f>
        <v>42</v>
      </c>
      <c r="O42" s="13">
        <f>IF(ISERROR(MATCH($B42,'Ar5130'!$A$2:$A$55,0))," ",LOOKUP($B42,'Ar5130'!$A$2:$F$55))</f>
        <v>109</v>
      </c>
      <c r="P42" s="13">
        <f>IF(ISERROR(MATCH($B42,'Ar5130'!$A$2:$A$55,0))," ",LOOKUP($B42,'Ar5130'!$A$2:$G$55))</f>
        <v>11</v>
      </c>
      <c r="Q42" s="12">
        <f>IF(ISERROR(MATCH($B42,'Ae5130'!$A$2:$A$47,0))," ",LOOKUP($B42,'Ae5130'!$A$2:$B$47))</f>
        <v>101</v>
      </c>
      <c r="R42" s="12">
        <f>IF(ISERROR(MATCH($B42,'Ae5130'!$A$2:$A$47,0))," ",LOOKUP($B42,'Ae5130'!$A$2:$C$47))</f>
        <v>34</v>
      </c>
      <c r="S42" s="12">
        <f>IF(ISERROR(MATCH($B42,'Ae5130'!$A$2:$A$47,0))," ",LOOKUP($B42,'Ae5130'!$A$2:$D$47))</f>
        <v>0</v>
      </c>
      <c r="T42" s="12">
        <f>IF(ISERROR(MATCH($B42,'Ae5130'!$A$2:$A$47,0))," ",LOOKUP($B42,'Ae5130'!$A$2:$E$47))</f>
        <v>0</v>
      </c>
      <c r="U42" s="12">
        <f>IF(ISERROR(MATCH($B42,'Ae5130'!$A$2:$A$47,0))," ",LOOKUP($B42,'Ae5130'!$A$2:$F$47))</f>
        <v>0</v>
      </c>
      <c r="V42" s="12">
        <f>IF(ISERROR(MATCH($B42,'Ae5130'!$A$2:$A$47,0))," ",LOOKUP($B42,'Ae5130'!$A$2:$G$47))</f>
        <v>0</v>
      </c>
      <c r="W42" s="13">
        <f>IF(ISERROR(MATCH($B42,'Ae5159'!$A$2:$A$54,0))," ",LOOKUP($B42,'Ae5159'!$A$2:$B$54))</f>
        <v>3</v>
      </c>
      <c r="X42" s="13">
        <f>IF(ISERROR(MATCH($B42,'Ae5159'!$A$2:$A$54,0))," ",LOOKUP($B42,'Ae5159'!$A$2:$C$54))</f>
        <v>0</v>
      </c>
      <c r="Y42" s="13">
        <f>IF(ISERROR(MATCH($B42,'Ae5159'!$A$2:$A$54,0))," ",LOOKUP($B42,'Ae5159'!$A$2:$D$54))</f>
        <v>0</v>
      </c>
      <c r="Z42" s="13">
        <f>IF(ISERROR(MATCH($B42,'Ae5159'!$A$2:$A$54,0))," ",LOOKUP($B42,'Ae5159'!$A$2:$E$54))</f>
        <v>0</v>
      </c>
      <c r="AA42" s="13">
        <f>IF(ISERROR(MATCH($B42,'Ae5159'!$A$2:$A$54,0))," ",LOOKUP($B42,'Ae5159'!$A$2:$F$54))</f>
        <v>0</v>
      </c>
      <c r="AB42" s="13">
        <f>IF(ISERROR(MATCH($B42,'Ae5159'!$A$2:$A$54,0))," ",LOOKUP($B42,'Ae5159'!$A$2:$G$54))</f>
        <v>0</v>
      </c>
      <c r="AC42" s="13">
        <f>IF(ISERROR(MATCH($B42,'Ae5159'!$A$2:$A$54,0))," ",LOOKUP($B42,'Ae5159'!$A$2:$H$54))</f>
        <v>0</v>
      </c>
      <c r="AD42" s="13">
        <f>IF(ISERROR(MATCH($B42,'Ae5159'!$A$2:$A$54,0))," ",LOOKUP($B42,'Ae5159'!$A$2:$I$54))</f>
        <v>0</v>
      </c>
      <c r="AE42" s="13">
        <f>IF(ISERROR(MATCH($B42,'Ae5159'!$A$2:$A$54,0))," ",LOOKUP($B42,'Ae5159'!$A$2:$J$54))</f>
        <v>0</v>
      </c>
      <c r="AF42" s="13">
        <f>IF(ISERROR(MATCH($B42,'Ae5159'!$A$2:$A$54,0))," ",LOOKUP($B42,'Ae5159'!$A$2:$K$54))</f>
        <v>0</v>
      </c>
      <c r="AG42" s="13">
        <f>IF(ISERROR(MATCH($B42,'Ae5159'!$A$2:$A$54,0))," ",LOOKUP($B42,'Ae5159'!$A$2:$L$54))</f>
        <v>0</v>
      </c>
      <c r="AH42" s="13">
        <f>IF(ISERROR(MATCH($B42,'Ae5159'!$A$2:$A$54,0))," ",LOOKUP($B42,'Ae5159'!$A$2:$M$54))</f>
        <v>0</v>
      </c>
      <c r="AI42" s="13">
        <f>IF(ISERROR(MATCH($B42,'Ae5159'!$A$2:$A$54,0))," ",LOOKUP($B42,'Ae5159'!$A$2:$N$54))</f>
        <v>24</v>
      </c>
      <c r="AJ42" s="13">
        <f>IF(ISERROR(MATCH($B42,'Ae5159'!$A$2:$A$54,0))," ",LOOKUP($B42,'Ae5159'!$A$2:$O$54))</f>
        <v>0</v>
      </c>
      <c r="AK42" s="13">
        <f>IF(ISERROR(MATCH($B42,'Ae5159'!$A$2:$A$54,0))," ",LOOKUP($B42,'Ae5159'!$A$2:$P$54))</f>
        <v>0</v>
      </c>
      <c r="AL42" s="13">
        <f>IF(ISERROR(MATCH($B42,'Ae5159'!$A$2:$A$54,0))," ",LOOKUP($B42,'Ae5159'!$A$2:$Q$54))</f>
        <v>0</v>
      </c>
      <c r="AM42" s="13">
        <f>IF(ISERROR(MATCH($B42,'Ae5159'!$A$2:$A$54,0))," ",LOOKUP($B42,'Ae5159'!$A$2:$R$54))</f>
        <v>0</v>
      </c>
      <c r="AN42" s="13">
        <f>IF(ISERROR(MATCH($B42,'Ae5159'!$A$2:$A$54,0))," ",LOOKUP($B42,'Ae5159'!$A$2:$S$54))</f>
        <v>0</v>
      </c>
      <c r="AO42" s="12">
        <f>IF(ISERROR(MATCH($B42,'Ar5159'!$A$2:$A$54,0))," ",LOOKUP($B42,'Ar5159'!$A$2:$B$54))</f>
        <v>389071</v>
      </c>
      <c r="AP42" s="12">
        <f>IF(ISERROR(MATCH($B42,'Ar5159'!$A$2:$A$54,0))," ",LOOKUP($B42,'Ar5159'!$A$2:$C$54))</f>
        <v>198642</v>
      </c>
      <c r="AQ42" s="12">
        <f>IF(ISERROR(MATCH($B42,'Ar5159'!$A$2:$A$54,0))," ",LOOKUP($B42,'Ar5159'!$A$2:$D$54))</f>
        <v>0</v>
      </c>
      <c r="AR42" s="12">
        <f>IF(ISERROR(MATCH($B42,'Ar5159'!$A$2:$A$54,0))," ",LOOKUP($B42,'Ar5159'!$A$2:$E$54))</f>
        <v>10266</v>
      </c>
      <c r="AS42" s="12">
        <f>IF(ISERROR(MATCH($B42,'Ar5159'!$A$2:$A$54,0))," ",LOOKUP($B42,'Ar5159'!$A$2:$F$54))</f>
        <v>544</v>
      </c>
      <c r="AT42" s="12">
        <f>IF(ISERROR(MATCH($B42,'Ar5159'!$A$2:$A$54,0))," ",LOOKUP($B42,'Ar5159'!$A$2:$G$54))</f>
        <v>187</v>
      </c>
      <c r="AU42" s="12">
        <f>IF(ISERROR(MATCH($B42,'Ar5159'!$A$2:$A$54,0))," ",LOOKUP($B42,'Ar5159'!$A$2:$H$54))</f>
        <v>0</v>
      </c>
      <c r="AV42" s="12">
        <f>IF(ISERROR(MATCH($B42,'Ar5159'!$A$2:$A$54,0))," ",LOOKUP($B42,'Ar5159'!$A$2:$I$54))</f>
        <v>36</v>
      </c>
      <c r="AW42" s="12">
        <f>IF(ISERROR(MATCH($B42,'Ar5159'!$A$2:$A$54,0))," ",LOOKUP($B42,'Ar5159'!$A$2:$J$54))</f>
        <v>381</v>
      </c>
      <c r="AX42" s="12">
        <f>IF(ISERROR(MATCH($B42,'Ar5159'!$A$2:$A$54,0))," ",LOOKUP($B42,'Ar5159'!$A$2:$K$54))</f>
        <v>76</v>
      </c>
      <c r="AY42" s="12">
        <f>IF(ISERROR(MATCH($B42,'Ar5159'!$A$2:$A$54,0))," ",LOOKUP($B42,'Ar5159'!$A$2:$L$54))</f>
        <v>0</v>
      </c>
      <c r="AZ42" s="12">
        <f>IF(ISERROR(MATCH($B42,'Ar5159'!$A$2:$A$54,0))," ",LOOKUP($B42,'Ar5159'!$A$2:$M$54))</f>
        <v>1</v>
      </c>
      <c r="BA42" s="12">
        <f>IF(ISERROR(MATCH($B42,'Ar5159'!$A$2:$A$54,0))," ",LOOKUP($B42,'Ar5159'!$A$2:$N$54))</f>
        <v>4981574</v>
      </c>
      <c r="BB42" s="12">
        <f>IF(ISERROR(MATCH($B42,'Ar5159'!$A$2:$A$54,0))," ",LOOKUP($B42,'Ar5159'!$A$2:$O$54))</f>
        <v>98035</v>
      </c>
      <c r="BC42" s="12">
        <f>IF(ISERROR(MATCH($B42,'Ar5159'!$A$2:$A$54,0))," ",LOOKUP($B42,'Ar5159'!$A$2:$P$54))</f>
        <v>11932</v>
      </c>
      <c r="BD42" s="12">
        <f>IF(ISERROR(MATCH($B42,'Ar5159'!$A$2:$A$54,0))," ",LOOKUP($B42,'Ar5159'!$A$2:$Q$54))</f>
        <v>490</v>
      </c>
      <c r="BE42" s="12">
        <f>IF(ISERROR(MATCH($B42,'Ar5159'!$A$2:$A$54,0))," ",LOOKUP($B42,'Ar5159'!$A$2:$R$54))</f>
        <v>5943</v>
      </c>
      <c r="BF42" s="12">
        <f>IF(ISERROR(MATCH($B42,'Ar5159'!$A$2:$A$54,0))," ",LOOKUP($B42,'Ar5159'!$A$2:$S$54))</f>
        <v>67</v>
      </c>
      <c r="BG42" s="13">
        <f>IF(ISERROR(MATCH($B42,'Aw5159'!$A$1:$A$49,0))," ",LOOKUP($B42,'Aw5159'!$A$1:$B$49))</f>
        <v>561</v>
      </c>
      <c r="BH42" s="13">
        <f>IF(ISERROR(MATCH($B42,'Aw5159'!$A$1:$A$49,0))," ",LOOKUP($B42,'Aw5159'!$A$1:$C$49))</f>
        <v>21</v>
      </c>
      <c r="BI42" s="13">
        <f>IF(ISERROR(MATCH($B42,'Aw5159'!$A$1:$A$49,0))," ",LOOKUP($B42,'Aw5159'!$A$1:$D$49))</f>
        <v>5275</v>
      </c>
      <c r="BJ42" s="12" t="str">
        <f>IF(ISERROR(MATCH($B42,Abui3!$A$2:$A$47,0))," ",LOOKUP($B42,Abui3!$A$2:$B$47))</f>
        <v xml:space="preserve"> </v>
      </c>
      <c r="BK42" s="12" t="str">
        <f>IF(ISERROR(MATCH($B42,Abui3!$A$2:$A$47,0))," ",LOOKUP($B42,Abui3!$A$2:$C$47))</f>
        <v xml:space="preserve"> </v>
      </c>
      <c r="BL42" s="12" t="str">
        <f>IF(ISERROR(MATCH($B42,Abui3!$A$2:$A$47,0))," ",LOOKUP($B42,Abui3!$A$2:$D$47))</f>
        <v xml:space="preserve"> </v>
      </c>
      <c r="BM42" s="12" t="str">
        <f>IF(ISERROR(MATCH($B42,Abui3!$A$2:$A$47,0))," ",LOOKUP($B42,Abui3!$A$2:$E$47))</f>
        <v xml:space="preserve"> </v>
      </c>
    </row>
    <row r="43" spans="1:65" x14ac:dyDescent="0.2">
      <c r="A43" s="2" t="s">
        <v>39</v>
      </c>
      <c r="B43" s="3" t="s">
        <v>92</v>
      </c>
      <c r="C43" s="12">
        <f>IF(ISERROR(MATCH($B43,'Ar207'!$A$2:$A$54,0))," ",LOOKUP($B43,'Ar207'!$A$2:$B$54))</f>
        <v>40095</v>
      </c>
      <c r="D43" s="12">
        <f>IF(ISERROR(MATCH($B43,'Ar207'!$A$2:$A$54,0))," ",LOOKUP($B43,'Ar207'!$A$2:$C$54))</f>
        <v>129</v>
      </c>
      <c r="E43" s="12">
        <f>IF(ISERROR(MATCH($B43,'Ar207'!$A$2:$A$54,0))," ",LOOKUP($B43,'Ar207'!$A$2:$D$54))</f>
        <v>40</v>
      </c>
      <c r="F43" s="13" t="str">
        <f>IF(ISERROR(MATCH($B43,'Ae207'!$A$2:$A$54,0))," ",LOOKUP($B43,'Ae207'!$A$2:$B$54))</f>
        <v xml:space="preserve"> </v>
      </c>
      <c r="G43" s="13" t="str">
        <f>IF(ISERROR(MATCH(B43,'Ae207'!$A$2:$A$46,0))," ",LOOKUP($B43,'Ae207'!$A$2:$C$46))</f>
        <v xml:space="preserve"> </v>
      </c>
      <c r="H43" s="13" t="str">
        <f>IF(ISERROR(MATCH($B43,'Ae207'!$A$2:$A$46,0))," ",LOOKUP($B43,'Ae207'!$A$2:$D$46))</f>
        <v xml:space="preserve"> </v>
      </c>
      <c r="I43" s="12">
        <f>IF(ISERROR(MATCH($B43,'Ar581'!$A$2:$A$56,0))," ",_xlfn.XLOOKUP($B43,'Ar581'!$A$2:$A$56,'Ar581'!$B$2:$B$56,"NA",0))</f>
        <v>61630</v>
      </c>
      <c r="J43" s="19">
        <f>IF(ISERROR(MATCH($B43,'Ar581'!$A$2:$A$56,0))," ",_xlfn.XLOOKUP($B43,'Ar581'!$A$2:$A$56,'Ar581'!$C$2:$C$56,"NA",0))</f>
        <v>3579462</v>
      </c>
      <c r="K43" s="13">
        <f>IF(ISERROR(MATCH($B43,'Ar5130'!$A$2:$A$55,0))," ",LOOKUP($B43,'Ar5130'!$A$2:$B$55))</f>
        <v>3763</v>
      </c>
      <c r="L43" s="13">
        <f>IF(ISERROR(MATCH($B43,'Ar5130'!$A$2:$A$55,0))," ",LOOKUP($B43,'Ar5130'!$A$2:$C$55))</f>
        <v>458</v>
      </c>
      <c r="M43" s="13">
        <f>IF(ISERROR(MATCH($B43,'Ar5130'!$A$2:$A$55,0))," ",LOOKUP($B43,'Ar5130'!$A$2:$D$55))</f>
        <v>9</v>
      </c>
      <c r="N43" s="13">
        <f>IF(ISERROR(MATCH($B43,'Ar5130'!$A$2:$A$55,0))," ",LOOKUP($B43,'Ar5130'!$A$2:$E$55))</f>
        <v>1</v>
      </c>
      <c r="O43" s="13">
        <f>IF(ISERROR(MATCH($B43,'Ar5130'!$A$2:$A$55,0))," ",LOOKUP($B43,'Ar5130'!$A$2:$F$55))</f>
        <v>7</v>
      </c>
      <c r="P43" s="13">
        <f>IF(ISERROR(MATCH($B43,'Ar5130'!$A$2:$A$55,0))," ",LOOKUP($B43,'Ar5130'!$A$2:$G$55))</f>
        <v>1</v>
      </c>
      <c r="Q43" s="12">
        <f>IF(ISERROR(MATCH($B43,'Ae5130'!$A$2:$A$47,0))," ",LOOKUP($B43,'Ae5130'!$A$2:$B$47))</f>
        <v>0</v>
      </c>
      <c r="R43" s="12">
        <f>IF(ISERROR(MATCH($B43,'Ae5130'!$A$2:$A$47,0))," ",LOOKUP($B43,'Ae5130'!$A$2:$C$47))</f>
        <v>0</v>
      </c>
      <c r="S43" s="12">
        <f>IF(ISERROR(MATCH($B43,'Ae5130'!$A$2:$A$47,0))," ",LOOKUP($B43,'Ae5130'!$A$2:$D$47))</f>
        <v>0</v>
      </c>
      <c r="T43" s="12">
        <f>IF(ISERROR(MATCH($B43,'Ae5130'!$A$2:$A$47,0))," ",LOOKUP($B43,'Ae5130'!$A$2:$E$47))</f>
        <v>0</v>
      </c>
      <c r="U43" s="12">
        <f>IF(ISERROR(MATCH($B43,'Ae5130'!$A$2:$A$47,0))," ",LOOKUP($B43,'Ae5130'!$A$2:$F$47))</f>
        <v>0</v>
      </c>
      <c r="V43" s="12">
        <f>IF(ISERROR(MATCH($B43,'Ae5130'!$A$2:$A$47,0))," ",LOOKUP($B43,'Ae5130'!$A$2:$G$47))</f>
        <v>0</v>
      </c>
      <c r="W43" s="13">
        <f>IF(ISERROR(MATCH($B43,'Ae5159'!$A$2:$A$54,0))," ",LOOKUP($B43,'Ae5159'!$A$2:$B$54))</f>
        <v>3</v>
      </c>
      <c r="X43" s="13">
        <f>IF(ISERROR(MATCH($B43,'Ae5159'!$A$2:$A$54,0))," ",LOOKUP($B43,'Ae5159'!$A$2:$C$54))</f>
        <v>0</v>
      </c>
      <c r="Y43" s="13">
        <f>IF(ISERROR(MATCH($B43,'Ae5159'!$A$2:$A$54,0))," ",LOOKUP($B43,'Ae5159'!$A$2:$D$54))</f>
        <v>0</v>
      </c>
      <c r="Z43" s="13">
        <f>IF(ISERROR(MATCH($B43,'Ae5159'!$A$2:$A$54,0))," ",LOOKUP($B43,'Ae5159'!$A$2:$E$54))</f>
        <v>0</v>
      </c>
      <c r="AA43" s="13">
        <f>IF(ISERROR(MATCH($B43,'Ae5159'!$A$2:$A$54,0))," ",LOOKUP($B43,'Ae5159'!$A$2:$F$54))</f>
        <v>0</v>
      </c>
      <c r="AB43" s="13">
        <f>IF(ISERROR(MATCH($B43,'Ae5159'!$A$2:$A$54,0))," ",LOOKUP($B43,'Ae5159'!$A$2:$G$54))</f>
        <v>0</v>
      </c>
      <c r="AC43" s="13">
        <f>IF(ISERROR(MATCH($B43,'Ae5159'!$A$2:$A$54,0))," ",LOOKUP($B43,'Ae5159'!$A$2:$H$54))</f>
        <v>0</v>
      </c>
      <c r="AD43" s="13">
        <f>IF(ISERROR(MATCH($B43,'Ae5159'!$A$2:$A$54,0))," ",LOOKUP($B43,'Ae5159'!$A$2:$I$54))</f>
        <v>0</v>
      </c>
      <c r="AE43" s="13">
        <f>IF(ISERROR(MATCH($B43,'Ae5159'!$A$2:$A$54,0))," ",LOOKUP($B43,'Ae5159'!$A$2:$J$54))</f>
        <v>0</v>
      </c>
      <c r="AF43" s="13">
        <f>IF(ISERROR(MATCH($B43,'Ae5159'!$A$2:$A$54,0))," ",LOOKUP($B43,'Ae5159'!$A$2:$K$54))</f>
        <v>0</v>
      </c>
      <c r="AG43" s="13">
        <f>IF(ISERROR(MATCH($B43,'Ae5159'!$A$2:$A$54,0))," ",LOOKUP($B43,'Ae5159'!$A$2:$L$54))</f>
        <v>0</v>
      </c>
      <c r="AH43" s="13">
        <f>IF(ISERROR(MATCH($B43,'Ae5159'!$A$2:$A$54,0))," ",LOOKUP($B43,'Ae5159'!$A$2:$M$54))</f>
        <v>0</v>
      </c>
      <c r="AI43" s="13">
        <f>IF(ISERROR(MATCH($B43,'Ae5159'!$A$2:$A$54,0))," ",LOOKUP($B43,'Ae5159'!$A$2:$N$54))</f>
        <v>0</v>
      </c>
      <c r="AJ43" s="13">
        <f>IF(ISERROR(MATCH($B43,'Ae5159'!$A$2:$A$54,0))," ",LOOKUP($B43,'Ae5159'!$A$2:$O$54))</f>
        <v>0</v>
      </c>
      <c r="AK43" s="13">
        <f>IF(ISERROR(MATCH($B43,'Ae5159'!$A$2:$A$54,0))," ",LOOKUP($B43,'Ae5159'!$A$2:$P$54))</f>
        <v>0</v>
      </c>
      <c r="AL43" s="13">
        <f>IF(ISERROR(MATCH($B43,'Ae5159'!$A$2:$A$54,0))," ",LOOKUP($B43,'Ae5159'!$A$2:$Q$54))</f>
        <v>0</v>
      </c>
      <c r="AM43" s="13">
        <f>IF(ISERROR(MATCH($B43,'Ae5159'!$A$2:$A$54,0))," ",LOOKUP($B43,'Ae5159'!$A$2:$R$54))</f>
        <v>0</v>
      </c>
      <c r="AN43" s="13">
        <f>IF(ISERROR(MATCH($B43,'Ae5159'!$A$2:$A$54,0))," ",LOOKUP($B43,'Ae5159'!$A$2:$S$54))</f>
        <v>0</v>
      </c>
      <c r="AO43" s="12">
        <f>IF(ISERROR(MATCH($B43,'Ar5159'!$A$2:$A$54,0))," ",LOOKUP($B43,'Ar5159'!$A$2:$B$54))</f>
        <v>58948</v>
      </c>
      <c r="AP43" s="12">
        <f>IF(ISERROR(MATCH($B43,'Ar5159'!$A$2:$A$54,0))," ",LOOKUP($B43,'Ar5159'!$A$2:$C$54))</f>
        <v>10139</v>
      </c>
      <c r="AQ43" s="12">
        <f>IF(ISERROR(MATCH($B43,'Ar5159'!$A$2:$A$54,0))," ",LOOKUP($B43,'Ar5159'!$A$2:$D$54))</f>
        <v>0</v>
      </c>
      <c r="AR43" s="12">
        <f>IF(ISERROR(MATCH($B43,'Ar5159'!$A$2:$A$54,0))," ",LOOKUP($B43,'Ar5159'!$A$2:$E$54))</f>
        <v>39</v>
      </c>
      <c r="AS43" s="12">
        <f>IF(ISERROR(MATCH($B43,'Ar5159'!$A$2:$A$54,0))," ",LOOKUP($B43,'Ar5159'!$A$2:$F$54))</f>
        <v>237</v>
      </c>
      <c r="AT43" s="12">
        <f>IF(ISERROR(MATCH($B43,'Ar5159'!$A$2:$A$54,0))," ",LOOKUP($B43,'Ar5159'!$A$2:$G$54))</f>
        <v>77</v>
      </c>
      <c r="AU43" s="12">
        <f>IF(ISERROR(MATCH($B43,'Ar5159'!$A$2:$A$54,0))," ",LOOKUP($B43,'Ar5159'!$A$2:$H$54))</f>
        <v>0</v>
      </c>
      <c r="AV43" s="12">
        <f>IF(ISERROR(MATCH($B43,'Ar5159'!$A$2:$A$54,0))," ",LOOKUP($B43,'Ar5159'!$A$2:$I$54))</f>
        <v>2</v>
      </c>
      <c r="AW43" s="12">
        <f>IF(ISERROR(MATCH($B43,'Ar5159'!$A$2:$A$54,0))," ",LOOKUP($B43,'Ar5159'!$A$2:$J$54))</f>
        <v>164</v>
      </c>
      <c r="AX43" s="12">
        <f>IF(ISERROR(MATCH($B43,'Ar5159'!$A$2:$A$54,0))," ",LOOKUP($B43,'Ar5159'!$A$2:$K$54))</f>
        <v>3</v>
      </c>
      <c r="AY43" s="12">
        <f>IF(ISERROR(MATCH($B43,'Ar5159'!$A$2:$A$54,0))," ",LOOKUP($B43,'Ar5159'!$A$2:$L$54))</f>
        <v>0</v>
      </c>
      <c r="AZ43" s="12">
        <f>IF(ISERROR(MATCH($B43,'Ar5159'!$A$2:$A$54,0))," ",LOOKUP($B43,'Ar5159'!$A$2:$M$54))</f>
        <v>0</v>
      </c>
      <c r="BA43" s="12">
        <f>IF(ISERROR(MATCH($B43,'Ar5159'!$A$2:$A$54,0))," ",LOOKUP($B43,'Ar5159'!$A$2:$N$54))</f>
        <v>824589</v>
      </c>
      <c r="BB43" s="12">
        <f>IF(ISERROR(MATCH($B43,'Ar5159'!$A$2:$A$54,0))," ",LOOKUP($B43,'Ar5159'!$A$2:$O$54))</f>
        <v>1013</v>
      </c>
      <c r="BC43" s="12">
        <f>IF(ISERROR(MATCH($B43,'Ar5159'!$A$2:$A$54,0))," ",LOOKUP($B43,'Ar5159'!$A$2:$P$54))</f>
        <v>6165</v>
      </c>
      <c r="BD43" s="12">
        <f>IF(ISERROR(MATCH($B43,'Ar5159'!$A$2:$A$54,0))," ",LOOKUP($B43,'Ar5159'!$A$2:$Q$54))</f>
        <v>6</v>
      </c>
      <c r="BE43" s="12">
        <f>IF(ISERROR(MATCH($B43,'Ar5159'!$A$2:$A$54,0))," ",LOOKUP($B43,'Ar5159'!$A$2:$R$54))</f>
        <v>2215</v>
      </c>
      <c r="BF43" s="12">
        <f>IF(ISERROR(MATCH($B43,'Ar5159'!$A$2:$A$54,0))," ",LOOKUP($B43,'Ar5159'!$A$2:$S$54))</f>
        <v>0</v>
      </c>
      <c r="BG43" s="13" t="str">
        <f>IF(ISERROR(MATCH($B43,'Aw5159'!$A$1:$A$49,0))," ",LOOKUP($B43,'Aw5159'!$A$1:$B$49))</f>
        <v xml:space="preserve"> </v>
      </c>
      <c r="BH43" s="13" t="str">
        <f>IF(ISERROR(MATCH($B43,'Aw5159'!$A$1:$A$49,0))," ",LOOKUP($B43,'Aw5159'!$A$1:$C$49))</f>
        <v xml:space="preserve"> </v>
      </c>
      <c r="BI43" s="13" t="str">
        <f>IF(ISERROR(MATCH($B43,'Aw5159'!$A$1:$A$49,0))," ",LOOKUP($B43,'Aw5159'!$A$1:$D$49))</f>
        <v xml:space="preserve"> </v>
      </c>
      <c r="BJ43" s="12" t="str">
        <f>IF(ISERROR(MATCH($B43,Abui3!$A$2:$A$47,0))," ",LOOKUP($B43,Abui3!$A$2:$B$47))</f>
        <v xml:space="preserve"> </v>
      </c>
      <c r="BK43" s="12" t="str">
        <f>IF(ISERROR(MATCH($B43,Abui3!$A$2:$A$47,0))," ",LOOKUP($B43,Abui3!$A$2:$C$47))</f>
        <v xml:space="preserve"> </v>
      </c>
      <c r="BL43" s="12" t="str">
        <f>IF(ISERROR(MATCH($B43,Abui3!$A$2:$A$47,0))," ",LOOKUP($B43,Abui3!$A$2:$D$47))</f>
        <v xml:space="preserve"> </v>
      </c>
      <c r="BM43" s="12" t="str">
        <f>IF(ISERROR(MATCH($B43,Abui3!$A$2:$A$47,0))," ",LOOKUP($B43,Abui3!$A$2:$E$47))</f>
        <v xml:space="preserve"> </v>
      </c>
    </row>
    <row r="44" spans="1:65" x14ac:dyDescent="0.2">
      <c r="A44" s="2" t="s">
        <v>40</v>
      </c>
      <c r="B44" s="3" t="s">
        <v>93</v>
      </c>
      <c r="C44" s="12">
        <f>IF(ISERROR(MATCH($B44,'Ar207'!$A$2:$A$54,0))," ",LOOKUP($B44,'Ar207'!$A$2:$B$54))</f>
        <v>23206</v>
      </c>
      <c r="D44" s="12">
        <f>IF(ISERROR(MATCH($B44,'Ar207'!$A$2:$A$54,0))," ",LOOKUP($B44,'Ar207'!$A$2:$C$54))</f>
        <v>94</v>
      </c>
      <c r="E44" s="12">
        <f>IF(ISERROR(MATCH($B44,'Ar207'!$A$2:$A$54,0))," ",LOOKUP($B44,'Ar207'!$A$2:$D$54))</f>
        <v>15</v>
      </c>
      <c r="F44" s="13">
        <f>IF(ISERROR(MATCH($B44,'Ae207'!$A$2:$A$54,0))," ",LOOKUP($B44,'Ae207'!$A$2:$B$54))</f>
        <v>1</v>
      </c>
      <c r="G44" s="13">
        <f>IF(ISERROR(MATCH(B44,'Ae207'!$A$2:$A$46,0))," ",LOOKUP($B44,'Ae207'!$A$2:$C$46))</f>
        <v>0</v>
      </c>
      <c r="H44" s="13">
        <f>IF(ISERROR(MATCH($B44,'Ae207'!$A$2:$A$46,0))," ",LOOKUP($B44,'Ae207'!$A$2:$D$46))</f>
        <v>0</v>
      </c>
      <c r="I44" s="12">
        <f>IF(ISERROR(MATCH($B44,'Ar581'!$A$2:$A$56,0))," ",_xlfn.XLOOKUP($B44,'Ar581'!$A$2:$A$56,'Ar581'!$B$2:$B$56,"NA",0))</f>
        <v>45558</v>
      </c>
      <c r="J44" s="19">
        <f>IF(ISERROR(MATCH($B44,'Ar581'!$A$2:$A$56,0))," ",_xlfn.XLOOKUP($B44,'Ar581'!$A$2:$A$56,'Ar581'!$C$2:$C$56,"NA",0))</f>
        <v>2349362</v>
      </c>
      <c r="K44" s="13">
        <f>IF(ISERROR(MATCH($B44,'Ar5130'!$A$2:$A$55,0))," ",LOOKUP($B44,'Ar5130'!$A$2:$B$55))</f>
        <v>4702</v>
      </c>
      <c r="L44" s="13">
        <f>IF(ISERROR(MATCH($B44,'Ar5130'!$A$2:$A$55,0))," ",LOOKUP($B44,'Ar5130'!$A$2:$C$55))</f>
        <v>534</v>
      </c>
      <c r="M44" s="13">
        <f>IF(ISERROR(MATCH($B44,'Ar5130'!$A$2:$A$55,0))," ",LOOKUP($B44,'Ar5130'!$A$2:$D$55))</f>
        <v>1</v>
      </c>
      <c r="N44" s="13">
        <f>IF(ISERROR(MATCH($B44,'Ar5130'!$A$2:$A$55,0))," ",LOOKUP($B44,'Ar5130'!$A$2:$E$55))</f>
        <v>1</v>
      </c>
      <c r="O44" s="13">
        <f>IF(ISERROR(MATCH($B44,'Ar5130'!$A$2:$A$55,0))," ",LOOKUP($B44,'Ar5130'!$A$2:$F$55))</f>
        <v>1</v>
      </c>
      <c r="P44" s="13">
        <f>IF(ISERROR(MATCH($B44,'Ar5130'!$A$2:$A$55,0))," ",LOOKUP($B44,'Ar5130'!$A$2:$G$55))</f>
        <v>0</v>
      </c>
      <c r="Q44" s="12">
        <f>IF(ISERROR(MATCH($B44,'Ae5130'!$A$2:$A$47,0))," ",LOOKUP($B44,'Ae5130'!$A$2:$B$47))</f>
        <v>0</v>
      </c>
      <c r="R44" s="12">
        <f>IF(ISERROR(MATCH($B44,'Ae5130'!$A$2:$A$47,0))," ",LOOKUP($B44,'Ae5130'!$A$2:$C$47))</f>
        <v>0</v>
      </c>
      <c r="S44" s="12">
        <f>IF(ISERROR(MATCH($B44,'Ae5130'!$A$2:$A$47,0))," ",LOOKUP($B44,'Ae5130'!$A$2:$D$47))</f>
        <v>0</v>
      </c>
      <c r="T44" s="12">
        <f>IF(ISERROR(MATCH($B44,'Ae5130'!$A$2:$A$47,0))," ",LOOKUP($B44,'Ae5130'!$A$2:$E$47))</f>
        <v>0</v>
      </c>
      <c r="U44" s="12">
        <f>IF(ISERROR(MATCH($B44,'Ae5130'!$A$2:$A$47,0))," ",LOOKUP($B44,'Ae5130'!$A$2:$F$47))</f>
        <v>0</v>
      </c>
      <c r="V44" s="12">
        <f>IF(ISERROR(MATCH($B44,'Ae5130'!$A$2:$A$47,0))," ",LOOKUP($B44,'Ae5130'!$A$2:$G$47))</f>
        <v>0</v>
      </c>
      <c r="W44" s="13">
        <f>IF(ISERROR(MATCH($B44,'Ae5159'!$A$2:$A$54,0))," ",LOOKUP($B44,'Ae5159'!$A$2:$B$54))</f>
        <v>0</v>
      </c>
      <c r="X44" s="13">
        <f>IF(ISERROR(MATCH($B44,'Ae5159'!$A$2:$A$54,0))," ",LOOKUP($B44,'Ae5159'!$A$2:$C$54))</f>
        <v>0</v>
      </c>
      <c r="Y44" s="13">
        <f>IF(ISERROR(MATCH($B44,'Ae5159'!$A$2:$A$54,0))," ",LOOKUP($B44,'Ae5159'!$A$2:$D$54))</f>
        <v>0</v>
      </c>
      <c r="Z44" s="13">
        <f>IF(ISERROR(MATCH($B44,'Ae5159'!$A$2:$A$54,0))," ",LOOKUP($B44,'Ae5159'!$A$2:$E$54))</f>
        <v>0</v>
      </c>
      <c r="AA44" s="13">
        <f>IF(ISERROR(MATCH($B44,'Ae5159'!$A$2:$A$54,0))," ",LOOKUP($B44,'Ae5159'!$A$2:$F$54))</f>
        <v>0</v>
      </c>
      <c r="AB44" s="13">
        <f>IF(ISERROR(MATCH($B44,'Ae5159'!$A$2:$A$54,0))," ",LOOKUP($B44,'Ae5159'!$A$2:$G$54))</f>
        <v>0</v>
      </c>
      <c r="AC44" s="13">
        <f>IF(ISERROR(MATCH($B44,'Ae5159'!$A$2:$A$54,0))," ",LOOKUP($B44,'Ae5159'!$A$2:$H$54))</f>
        <v>0</v>
      </c>
      <c r="AD44" s="13">
        <f>IF(ISERROR(MATCH($B44,'Ae5159'!$A$2:$A$54,0))," ",LOOKUP($B44,'Ae5159'!$A$2:$I$54))</f>
        <v>0</v>
      </c>
      <c r="AE44" s="13">
        <f>IF(ISERROR(MATCH($B44,'Ae5159'!$A$2:$A$54,0))," ",LOOKUP($B44,'Ae5159'!$A$2:$J$54))</f>
        <v>0</v>
      </c>
      <c r="AF44" s="13">
        <f>IF(ISERROR(MATCH($B44,'Ae5159'!$A$2:$A$54,0))," ",LOOKUP($B44,'Ae5159'!$A$2:$K$54))</f>
        <v>0</v>
      </c>
      <c r="AG44" s="13">
        <f>IF(ISERROR(MATCH($B44,'Ae5159'!$A$2:$A$54,0))," ",LOOKUP($B44,'Ae5159'!$A$2:$L$54))</f>
        <v>0</v>
      </c>
      <c r="AH44" s="13">
        <f>IF(ISERROR(MATCH($B44,'Ae5159'!$A$2:$A$54,0))," ",LOOKUP($B44,'Ae5159'!$A$2:$M$54))</f>
        <v>0</v>
      </c>
      <c r="AI44" s="13">
        <f>IF(ISERROR(MATCH($B44,'Ae5159'!$A$2:$A$54,0))," ",LOOKUP($B44,'Ae5159'!$A$2:$N$54))</f>
        <v>0</v>
      </c>
      <c r="AJ44" s="13">
        <f>IF(ISERROR(MATCH($B44,'Ae5159'!$A$2:$A$54,0))," ",LOOKUP($B44,'Ae5159'!$A$2:$O$54))</f>
        <v>0</v>
      </c>
      <c r="AK44" s="13">
        <f>IF(ISERROR(MATCH($B44,'Ae5159'!$A$2:$A$54,0))," ",LOOKUP($B44,'Ae5159'!$A$2:$P$54))</f>
        <v>0</v>
      </c>
      <c r="AL44" s="13">
        <f>IF(ISERROR(MATCH($B44,'Ae5159'!$A$2:$A$54,0))," ",LOOKUP($B44,'Ae5159'!$A$2:$Q$54))</f>
        <v>0</v>
      </c>
      <c r="AM44" s="13">
        <f>IF(ISERROR(MATCH($B44,'Ae5159'!$A$2:$A$54,0))," ",LOOKUP($B44,'Ae5159'!$A$2:$R$54))</f>
        <v>0</v>
      </c>
      <c r="AN44" s="13">
        <f>IF(ISERROR(MATCH($B44,'Ae5159'!$A$2:$A$54,0))," ",LOOKUP($B44,'Ae5159'!$A$2:$S$54))</f>
        <v>0</v>
      </c>
      <c r="AO44" s="12">
        <f>IF(ISERROR(MATCH($B44,'Ar5159'!$A$2:$A$54,0))," ",LOOKUP($B44,'Ar5159'!$A$2:$B$54))</f>
        <v>38257</v>
      </c>
      <c r="AP44" s="12">
        <f>IF(ISERROR(MATCH($B44,'Ar5159'!$A$2:$A$54,0))," ",LOOKUP($B44,'Ar5159'!$A$2:$C$54))</f>
        <v>20611</v>
      </c>
      <c r="AQ44" s="12">
        <f>IF(ISERROR(MATCH($B44,'Ar5159'!$A$2:$A$54,0))," ",LOOKUP($B44,'Ar5159'!$A$2:$D$54))</f>
        <v>0</v>
      </c>
      <c r="AR44" s="12">
        <f>IF(ISERROR(MATCH($B44,'Ar5159'!$A$2:$A$54,0))," ",LOOKUP($B44,'Ar5159'!$A$2:$E$54))</f>
        <v>457</v>
      </c>
      <c r="AS44" s="12">
        <f>IF(ISERROR(MATCH($B44,'Ar5159'!$A$2:$A$54,0))," ",LOOKUP($B44,'Ar5159'!$A$2:$F$54))</f>
        <v>100</v>
      </c>
      <c r="AT44" s="12">
        <f>IF(ISERROR(MATCH($B44,'Ar5159'!$A$2:$A$54,0))," ",LOOKUP($B44,'Ar5159'!$A$2:$G$54))</f>
        <v>15</v>
      </c>
      <c r="AU44" s="12">
        <f>IF(ISERROR(MATCH($B44,'Ar5159'!$A$2:$A$54,0))," ",LOOKUP($B44,'Ar5159'!$A$2:$H$54))</f>
        <v>0</v>
      </c>
      <c r="AV44" s="12">
        <f>IF(ISERROR(MATCH($B44,'Ar5159'!$A$2:$A$54,0))," ",LOOKUP($B44,'Ar5159'!$A$2:$I$54))</f>
        <v>0</v>
      </c>
      <c r="AW44" s="12">
        <f>IF(ISERROR(MATCH($B44,'Ar5159'!$A$2:$A$54,0))," ",LOOKUP($B44,'Ar5159'!$A$2:$J$54))</f>
        <v>51</v>
      </c>
      <c r="AX44" s="12">
        <f>IF(ISERROR(MATCH($B44,'Ar5159'!$A$2:$A$54,0))," ",LOOKUP($B44,'Ar5159'!$A$2:$K$54))</f>
        <v>5</v>
      </c>
      <c r="AY44" s="12">
        <f>IF(ISERROR(MATCH($B44,'Ar5159'!$A$2:$A$54,0))," ",LOOKUP($B44,'Ar5159'!$A$2:$L$54))</f>
        <v>0</v>
      </c>
      <c r="AZ44" s="12">
        <f>IF(ISERROR(MATCH($B44,'Ar5159'!$A$2:$A$54,0))," ",LOOKUP($B44,'Ar5159'!$A$2:$M$54))</f>
        <v>0</v>
      </c>
      <c r="BA44" s="12">
        <f>IF(ISERROR(MATCH($B44,'Ar5159'!$A$2:$A$54,0))," ",LOOKUP($B44,'Ar5159'!$A$2:$N$54))</f>
        <v>559769</v>
      </c>
      <c r="BB44" s="12">
        <f>IF(ISERROR(MATCH($B44,'Ar5159'!$A$2:$A$54,0))," ",LOOKUP($B44,'Ar5159'!$A$2:$O$54))</f>
        <v>15620</v>
      </c>
      <c r="BC44" s="12">
        <f>IF(ISERROR(MATCH($B44,'Ar5159'!$A$2:$A$54,0))," ",LOOKUP($B44,'Ar5159'!$A$2:$P$54))</f>
        <v>1345</v>
      </c>
      <c r="BD44" s="12">
        <f>IF(ISERROR(MATCH($B44,'Ar5159'!$A$2:$A$54,0))," ",LOOKUP($B44,'Ar5159'!$A$2:$Q$54))</f>
        <v>50</v>
      </c>
      <c r="BE44" s="12">
        <f>IF(ISERROR(MATCH($B44,'Ar5159'!$A$2:$A$54,0))," ",LOOKUP($B44,'Ar5159'!$A$2:$R$54))</f>
        <v>898</v>
      </c>
      <c r="BF44" s="12">
        <f>IF(ISERROR(MATCH($B44,'Ar5159'!$A$2:$A$54,0))," ",LOOKUP($B44,'Ar5159'!$A$2:$S$54))</f>
        <v>22</v>
      </c>
      <c r="BG44" s="13">
        <f>IF(ISERROR(MATCH($B44,'Aw5159'!$A$1:$A$49,0))," ",LOOKUP($B44,'Aw5159'!$A$1:$B$49))</f>
        <v>1011</v>
      </c>
      <c r="BH44" s="13">
        <f>IF(ISERROR(MATCH($B44,'Aw5159'!$A$1:$A$49,0))," ",LOOKUP($B44,'Aw5159'!$A$1:$C$49))</f>
        <v>208</v>
      </c>
      <c r="BI44" s="13">
        <f>IF(ISERROR(MATCH($B44,'Aw5159'!$A$1:$A$49,0))," ",LOOKUP($B44,'Aw5159'!$A$1:$D$49))</f>
        <v>20466</v>
      </c>
      <c r="BJ44" s="12" t="str">
        <f>IF(ISERROR(MATCH($B44,Abui3!$A$2:$A$47,0))," ",LOOKUP($B44,Abui3!$A$2:$B$47))</f>
        <v xml:space="preserve"> </v>
      </c>
      <c r="BK44" s="12" t="str">
        <f>IF(ISERROR(MATCH($B44,Abui3!$A$2:$A$47,0))," ",LOOKUP($B44,Abui3!$A$2:$C$47))</f>
        <v xml:space="preserve"> </v>
      </c>
      <c r="BL44" s="12" t="str">
        <f>IF(ISERROR(MATCH($B44,Abui3!$A$2:$A$47,0))," ",LOOKUP($B44,Abui3!$A$2:$D$47))</f>
        <v xml:space="preserve"> </v>
      </c>
      <c r="BM44" s="12" t="str">
        <f>IF(ISERROR(MATCH($B44,Abui3!$A$2:$A$47,0))," ",LOOKUP($B44,Abui3!$A$2:$E$47))</f>
        <v xml:space="preserve"> </v>
      </c>
    </row>
    <row r="45" spans="1:65" x14ac:dyDescent="0.2">
      <c r="A45" s="2" t="s">
        <v>41</v>
      </c>
      <c r="B45" s="3" t="s">
        <v>94</v>
      </c>
      <c r="C45" s="12">
        <f>IF(ISERROR(MATCH($B45,'Ar207'!$A$2:$A$54,0))," ",LOOKUP($B45,'Ar207'!$A$2:$B$54))</f>
        <v>112677</v>
      </c>
      <c r="D45" s="12">
        <f>IF(ISERROR(MATCH($B45,'Ar207'!$A$2:$A$54,0))," ",LOOKUP($B45,'Ar207'!$A$2:$C$54))</f>
        <v>271</v>
      </c>
      <c r="E45" s="12">
        <f>IF(ISERROR(MATCH($B45,'Ar207'!$A$2:$A$54,0))," ",LOOKUP($B45,'Ar207'!$A$2:$D$54))</f>
        <v>339</v>
      </c>
      <c r="F45" s="13" t="str">
        <f>IF(ISERROR(MATCH($B45,'Ae207'!$A$2:$A$54,0))," ",LOOKUP($B45,'Ae207'!$A$2:$B$54))</f>
        <v xml:space="preserve"> </v>
      </c>
      <c r="G45" s="13" t="str">
        <f>IF(ISERROR(MATCH(B45,'Ae207'!$A$2:$A$46,0))," ",LOOKUP($B45,'Ae207'!$A$2:$C$46))</f>
        <v xml:space="preserve"> </v>
      </c>
      <c r="H45" s="13" t="str">
        <f>IF(ISERROR(MATCH($B45,'Ae207'!$A$2:$A$46,0))," ",LOOKUP($B45,'Ae207'!$A$2:$D$46))</f>
        <v xml:space="preserve"> </v>
      </c>
      <c r="I45" s="12">
        <f>IF(ISERROR(MATCH($B45,'Ar581'!$A$2:$A$56,0))," ",_xlfn.XLOOKUP($B45,'Ar581'!$A$2:$A$56,'Ar581'!$B$2:$B$56,"NA",0))</f>
        <v>163982</v>
      </c>
      <c r="J45" s="19">
        <f>IF(ISERROR(MATCH($B45,'Ar581'!$A$2:$A$56,0))," ",_xlfn.XLOOKUP($B45,'Ar581'!$A$2:$A$56,'Ar581'!$C$2:$C$56,"NA",0))</f>
        <v>10617092</v>
      </c>
      <c r="K45" s="13">
        <f>IF(ISERROR(MATCH($B45,'Ar5130'!$A$2:$A$55,0))," ",LOOKUP($B45,'Ar5130'!$A$2:$B$55))</f>
        <v>12947</v>
      </c>
      <c r="L45" s="13">
        <f>IF(ISERROR(MATCH($B45,'Ar5130'!$A$2:$A$55,0))," ",LOOKUP($B45,'Ar5130'!$A$2:$C$55))</f>
        <v>1055</v>
      </c>
      <c r="M45" s="13">
        <f>IF(ISERROR(MATCH($B45,'Ar5130'!$A$2:$A$55,0))," ",LOOKUP($B45,'Ar5130'!$A$2:$D$55))</f>
        <v>19</v>
      </c>
      <c r="N45" s="13">
        <f>IF(ISERROR(MATCH($B45,'Ar5130'!$A$2:$A$55,0))," ",LOOKUP($B45,'Ar5130'!$A$2:$E$55))</f>
        <v>0</v>
      </c>
      <c r="O45" s="13">
        <f>IF(ISERROR(MATCH($B45,'Ar5130'!$A$2:$A$55,0))," ",LOOKUP($B45,'Ar5130'!$A$2:$F$55))</f>
        <v>77</v>
      </c>
      <c r="P45" s="13">
        <f>IF(ISERROR(MATCH($B45,'Ar5130'!$A$2:$A$55,0))," ",LOOKUP($B45,'Ar5130'!$A$2:$G$55))</f>
        <v>6</v>
      </c>
      <c r="Q45" s="12">
        <f>IF(ISERROR(MATCH($B45,'Ae5130'!$A$2:$A$47,0))," ",LOOKUP($B45,'Ae5130'!$A$2:$B$47))</f>
        <v>0</v>
      </c>
      <c r="R45" s="12">
        <f>IF(ISERROR(MATCH($B45,'Ae5130'!$A$2:$A$47,0))," ",LOOKUP($B45,'Ae5130'!$A$2:$C$47))</f>
        <v>0</v>
      </c>
      <c r="S45" s="12">
        <f>IF(ISERROR(MATCH($B45,'Ae5130'!$A$2:$A$47,0))," ",LOOKUP($B45,'Ae5130'!$A$2:$D$47))</f>
        <v>0</v>
      </c>
      <c r="T45" s="12">
        <f>IF(ISERROR(MATCH($B45,'Ae5130'!$A$2:$A$47,0))," ",LOOKUP($B45,'Ae5130'!$A$2:$E$47))</f>
        <v>0</v>
      </c>
      <c r="U45" s="12">
        <f>IF(ISERROR(MATCH($B45,'Ae5130'!$A$2:$A$47,0))," ",LOOKUP($B45,'Ae5130'!$A$2:$F$47))</f>
        <v>0</v>
      </c>
      <c r="V45" s="12">
        <f>IF(ISERROR(MATCH($B45,'Ae5130'!$A$2:$A$47,0))," ",LOOKUP($B45,'Ae5130'!$A$2:$G$47))</f>
        <v>0</v>
      </c>
      <c r="W45" s="13">
        <f>IF(ISERROR(MATCH($B45,'Ae5159'!$A$2:$A$54,0))," ",LOOKUP($B45,'Ae5159'!$A$2:$B$54))</f>
        <v>0</v>
      </c>
      <c r="X45" s="13">
        <f>IF(ISERROR(MATCH($B45,'Ae5159'!$A$2:$A$54,0))," ",LOOKUP($B45,'Ae5159'!$A$2:$C$54))</f>
        <v>0</v>
      </c>
      <c r="Y45" s="13">
        <f>IF(ISERROR(MATCH($B45,'Ae5159'!$A$2:$A$54,0))," ",LOOKUP($B45,'Ae5159'!$A$2:$D$54))</f>
        <v>0</v>
      </c>
      <c r="Z45" s="13">
        <f>IF(ISERROR(MATCH($B45,'Ae5159'!$A$2:$A$54,0))," ",LOOKUP($B45,'Ae5159'!$A$2:$E$54))</f>
        <v>0</v>
      </c>
      <c r="AA45" s="13">
        <f>IF(ISERROR(MATCH($B45,'Ae5159'!$A$2:$A$54,0))," ",LOOKUP($B45,'Ae5159'!$A$2:$F$54))</f>
        <v>0</v>
      </c>
      <c r="AB45" s="13">
        <f>IF(ISERROR(MATCH($B45,'Ae5159'!$A$2:$A$54,0))," ",LOOKUP($B45,'Ae5159'!$A$2:$G$54))</f>
        <v>0</v>
      </c>
      <c r="AC45" s="13">
        <f>IF(ISERROR(MATCH($B45,'Ae5159'!$A$2:$A$54,0))," ",LOOKUP($B45,'Ae5159'!$A$2:$H$54))</f>
        <v>0</v>
      </c>
      <c r="AD45" s="13">
        <f>IF(ISERROR(MATCH($B45,'Ae5159'!$A$2:$A$54,0))," ",LOOKUP($B45,'Ae5159'!$A$2:$I$54))</f>
        <v>0</v>
      </c>
      <c r="AE45" s="13">
        <f>IF(ISERROR(MATCH($B45,'Ae5159'!$A$2:$A$54,0))," ",LOOKUP($B45,'Ae5159'!$A$2:$J$54))</f>
        <v>0</v>
      </c>
      <c r="AF45" s="13">
        <f>IF(ISERROR(MATCH($B45,'Ae5159'!$A$2:$A$54,0))," ",LOOKUP($B45,'Ae5159'!$A$2:$K$54))</f>
        <v>0</v>
      </c>
      <c r="AG45" s="13">
        <f>IF(ISERROR(MATCH($B45,'Ae5159'!$A$2:$A$54,0))," ",LOOKUP($B45,'Ae5159'!$A$2:$L$54))</f>
        <v>0</v>
      </c>
      <c r="AH45" s="13">
        <f>IF(ISERROR(MATCH($B45,'Ae5159'!$A$2:$A$54,0))," ",LOOKUP($B45,'Ae5159'!$A$2:$M$54))</f>
        <v>0</v>
      </c>
      <c r="AI45" s="13">
        <f>IF(ISERROR(MATCH($B45,'Ae5159'!$A$2:$A$54,0))," ",LOOKUP($B45,'Ae5159'!$A$2:$N$54))</f>
        <v>0</v>
      </c>
      <c r="AJ45" s="13">
        <f>IF(ISERROR(MATCH($B45,'Ae5159'!$A$2:$A$54,0))," ",LOOKUP($B45,'Ae5159'!$A$2:$O$54))</f>
        <v>0</v>
      </c>
      <c r="AK45" s="13">
        <f>IF(ISERROR(MATCH($B45,'Ae5159'!$A$2:$A$54,0))," ",LOOKUP($B45,'Ae5159'!$A$2:$P$54))</f>
        <v>0</v>
      </c>
      <c r="AL45" s="13">
        <f>IF(ISERROR(MATCH($B45,'Ae5159'!$A$2:$A$54,0))," ",LOOKUP($B45,'Ae5159'!$A$2:$Q$54))</f>
        <v>0</v>
      </c>
      <c r="AM45" s="13">
        <f>IF(ISERROR(MATCH($B45,'Ae5159'!$A$2:$A$54,0))," ",LOOKUP($B45,'Ae5159'!$A$2:$R$54))</f>
        <v>0</v>
      </c>
      <c r="AN45" s="13">
        <f>IF(ISERROR(MATCH($B45,'Ae5159'!$A$2:$A$54,0))," ",LOOKUP($B45,'Ae5159'!$A$2:$S$54))</f>
        <v>0</v>
      </c>
      <c r="AO45" s="12">
        <f>IF(ISERROR(MATCH($B45,'Ar5159'!$A$2:$A$54,0))," ",LOOKUP($B45,'Ar5159'!$A$2:$B$54))</f>
        <v>101650</v>
      </c>
      <c r="AP45" s="12">
        <f>IF(ISERROR(MATCH($B45,'Ar5159'!$A$2:$A$54,0))," ",LOOKUP($B45,'Ar5159'!$A$2:$C$54))</f>
        <v>18756</v>
      </c>
      <c r="AQ45" s="12">
        <f>IF(ISERROR(MATCH($B45,'Ar5159'!$A$2:$A$54,0))," ",LOOKUP($B45,'Ar5159'!$A$2:$D$54))</f>
        <v>0</v>
      </c>
      <c r="AR45" s="12">
        <f>IF(ISERROR(MATCH($B45,'Ar5159'!$A$2:$A$54,0))," ",LOOKUP($B45,'Ar5159'!$A$2:$E$54))</f>
        <v>3372</v>
      </c>
      <c r="AS45" s="12">
        <f>IF(ISERROR(MATCH($B45,'Ar5159'!$A$2:$A$54,0))," ",LOOKUP($B45,'Ar5159'!$A$2:$F$54))</f>
        <v>169</v>
      </c>
      <c r="AT45" s="12">
        <f>IF(ISERROR(MATCH($B45,'Ar5159'!$A$2:$A$54,0))," ",LOOKUP($B45,'Ar5159'!$A$2:$G$54))</f>
        <v>13</v>
      </c>
      <c r="AU45" s="12">
        <f>IF(ISERROR(MATCH($B45,'Ar5159'!$A$2:$A$54,0))," ",LOOKUP($B45,'Ar5159'!$A$2:$H$54))</f>
        <v>0</v>
      </c>
      <c r="AV45" s="12">
        <f>IF(ISERROR(MATCH($B45,'Ar5159'!$A$2:$A$54,0))," ",LOOKUP($B45,'Ar5159'!$A$2:$I$54))</f>
        <v>23</v>
      </c>
      <c r="AW45" s="12">
        <f>IF(ISERROR(MATCH($B45,'Ar5159'!$A$2:$A$54,0))," ",LOOKUP($B45,'Ar5159'!$A$2:$J$54))</f>
        <v>242</v>
      </c>
      <c r="AX45" s="12">
        <f>IF(ISERROR(MATCH($B45,'Ar5159'!$A$2:$A$54,0))," ",LOOKUP($B45,'Ar5159'!$A$2:$K$54))</f>
        <v>8</v>
      </c>
      <c r="AY45" s="12">
        <f>IF(ISERROR(MATCH($B45,'Ar5159'!$A$2:$A$54,0))," ",LOOKUP($B45,'Ar5159'!$A$2:$L$54))</f>
        <v>0</v>
      </c>
      <c r="AZ45" s="12">
        <f>IF(ISERROR(MATCH($B45,'Ar5159'!$A$2:$A$54,0))," ",LOOKUP($B45,'Ar5159'!$A$2:$M$54))</f>
        <v>11</v>
      </c>
      <c r="BA45" s="12">
        <f>IF(ISERROR(MATCH($B45,'Ar5159'!$A$2:$A$54,0))," ",LOOKUP($B45,'Ar5159'!$A$2:$N$54))</f>
        <v>752017</v>
      </c>
      <c r="BB45" s="12">
        <f>IF(ISERROR(MATCH($B45,'Ar5159'!$A$2:$A$54,0))," ",LOOKUP($B45,'Ar5159'!$A$2:$O$54))</f>
        <v>22842</v>
      </c>
      <c r="BC45" s="12">
        <f>IF(ISERROR(MATCH($B45,'Ar5159'!$A$2:$A$54,0))," ",LOOKUP($B45,'Ar5159'!$A$2:$P$54))</f>
        <v>1503</v>
      </c>
      <c r="BD45" s="12">
        <f>IF(ISERROR(MATCH($B45,'Ar5159'!$A$2:$A$54,0))," ",LOOKUP($B45,'Ar5159'!$A$2:$Q$54))</f>
        <v>206</v>
      </c>
      <c r="BE45" s="12">
        <f>IF(ISERROR(MATCH($B45,'Ar5159'!$A$2:$A$54,0))," ",LOOKUP($B45,'Ar5159'!$A$2:$R$54))</f>
        <v>1990</v>
      </c>
      <c r="BF45" s="12">
        <f>IF(ISERROR(MATCH($B45,'Ar5159'!$A$2:$A$54,0))," ",LOOKUP($B45,'Ar5159'!$A$2:$S$54))</f>
        <v>85</v>
      </c>
      <c r="BG45" s="13" t="str">
        <f>IF(ISERROR(MATCH($B45,'Aw5159'!$A$1:$A$49,0))," ",LOOKUP($B45,'Aw5159'!$A$1:$B$49))</f>
        <v xml:space="preserve"> </v>
      </c>
      <c r="BH45" s="13" t="str">
        <f>IF(ISERROR(MATCH($B45,'Aw5159'!$A$1:$A$49,0))," ",LOOKUP($B45,'Aw5159'!$A$1:$C$49))</f>
        <v xml:space="preserve"> </v>
      </c>
      <c r="BI45" s="13" t="str">
        <f>IF(ISERROR(MATCH($B45,'Aw5159'!$A$1:$A$49,0))," ",LOOKUP($B45,'Aw5159'!$A$1:$D$49))</f>
        <v xml:space="preserve"> </v>
      </c>
      <c r="BJ45" s="12" t="str">
        <f>IF(ISERROR(MATCH($B45,Abui3!$A$2:$A$47,0))," ",LOOKUP($B45,Abui3!$A$2:$B$47))</f>
        <v xml:space="preserve"> </v>
      </c>
      <c r="BK45" s="12" t="str">
        <f>IF(ISERROR(MATCH($B45,Abui3!$A$2:$A$47,0))," ",LOOKUP($B45,Abui3!$A$2:$C$47))</f>
        <v xml:space="preserve"> </v>
      </c>
      <c r="BL45" s="12" t="str">
        <f>IF(ISERROR(MATCH($B45,Abui3!$A$2:$A$47,0))," ",LOOKUP($B45,Abui3!$A$2:$D$47))</f>
        <v xml:space="preserve"> </v>
      </c>
      <c r="BM45" s="12" t="str">
        <f>IF(ISERROR(MATCH($B45,Abui3!$A$2:$A$47,0))," ",LOOKUP($B45,Abui3!$A$2:$E$47))</f>
        <v xml:space="preserve"> </v>
      </c>
    </row>
    <row r="46" spans="1:65" x14ac:dyDescent="0.2">
      <c r="A46" s="2" t="s">
        <v>42</v>
      </c>
      <c r="B46" s="3" t="s">
        <v>95</v>
      </c>
      <c r="C46" s="12">
        <f>IF(ISERROR(MATCH($B46,'Ar207'!$A$2:$A$54,0))," ",LOOKUP($B46,'Ar207'!$A$2:$B$54))</f>
        <v>9721</v>
      </c>
      <c r="D46" s="12">
        <f>IF(ISERROR(MATCH($B46,'Ar207'!$A$2:$A$54,0))," ",LOOKUP($B46,'Ar207'!$A$2:$C$54))</f>
        <v>111</v>
      </c>
      <c r="E46" s="12">
        <f>IF(ISERROR(MATCH($B46,'Ar207'!$A$2:$A$54,0))," ",LOOKUP($B46,'Ar207'!$A$2:$D$54))</f>
        <v>11</v>
      </c>
      <c r="F46" s="13" t="str">
        <f>IF(ISERROR(MATCH($B46,'Ae207'!$A$2:$A$54,0))," ",LOOKUP($B46,'Ae207'!$A$2:$B$54))</f>
        <v xml:space="preserve"> </v>
      </c>
      <c r="G46" s="13" t="str">
        <f>IF(ISERROR(MATCH(B46,'Ae207'!$A$2:$A$46,0))," ",LOOKUP($B46,'Ae207'!$A$2:$C$46))</f>
        <v xml:space="preserve"> </v>
      </c>
      <c r="H46" s="13" t="str">
        <f>IF(ISERROR(MATCH($B46,'Ae207'!$A$2:$A$46,0))," ",LOOKUP($B46,'Ae207'!$A$2:$D$46))</f>
        <v xml:space="preserve"> </v>
      </c>
      <c r="I46" s="12">
        <f>IF(ISERROR(MATCH($B46,'Ar581'!$A$2:$A$56,0))," ",_xlfn.XLOOKUP($B46,'Ar581'!$A$2:$A$56,'Ar581'!$B$2:$B$56,"NA",0))</f>
        <v>35446</v>
      </c>
      <c r="J46" s="19">
        <f>IF(ISERROR(MATCH($B46,'Ar581'!$A$2:$A$56,0))," ",_xlfn.XLOOKUP($B46,'Ar581'!$A$2:$A$56,'Ar581'!$C$2:$C$56,"NA",0))</f>
        <v>2077476</v>
      </c>
      <c r="K46" s="13">
        <f>IF(ISERROR(MATCH($B46,'Ar5130'!$A$2:$A$55,0))," ",LOOKUP($B46,'Ar5130'!$A$2:$B$55))</f>
        <v>649</v>
      </c>
      <c r="L46" s="13">
        <f>IF(ISERROR(MATCH($B46,'Ar5130'!$A$2:$A$55,0))," ",LOOKUP($B46,'Ar5130'!$A$2:$C$55))</f>
        <v>41</v>
      </c>
      <c r="M46" s="13">
        <f>IF(ISERROR(MATCH($B46,'Ar5130'!$A$2:$A$55,0))," ",LOOKUP($B46,'Ar5130'!$A$2:$D$55))</f>
        <v>6</v>
      </c>
      <c r="N46" s="13">
        <f>IF(ISERROR(MATCH($B46,'Ar5130'!$A$2:$A$55,0))," ",LOOKUP($B46,'Ar5130'!$A$2:$E$55))</f>
        <v>1</v>
      </c>
      <c r="O46" s="13">
        <f>IF(ISERROR(MATCH($B46,'Ar5130'!$A$2:$A$55,0))," ",LOOKUP($B46,'Ar5130'!$A$2:$F$55))</f>
        <v>0</v>
      </c>
      <c r="P46" s="13">
        <f>IF(ISERROR(MATCH($B46,'Ar5130'!$A$2:$A$55,0))," ",LOOKUP($B46,'Ar5130'!$A$2:$G$55))</f>
        <v>0</v>
      </c>
      <c r="Q46" s="12" t="str">
        <f>IF(ISERROR(MATCH($B46,'Ae5130'!$A$2:$A$47,0))," ",LOOKUP($B46,'Ae5130'!$A$2:$B$47))</f>
        <v xml:space="preserve"> </v>
      </c>
      <c r="R46" s="12" t="str">
        <f>IF(ISERROR(MATCH($B46,'Ae5130'!$A$2:$A$47,0))," ",LOOKUP($B46,'Ae5130'!$A$2:$C$47))</f>
        <v xml:space="preserve"> </v>
      </c>
      <c r="S46" s="12" t="str">
        <f>IF(ISERROR(MATCH($B46,'Ae5130'!$A$2:$A$47,0))," ",LOOKUP($B46,'Ae5130'!$A$2:$D$47))</f>
        <v xml:space="preserve"> </v>
      </c>
      <c r="T46" s="12" t="str">
        <f>IF(ISERROR(MATCH($B46,'Ae5130'!$A$2:$A$47,0))," ",LOOKUP($B46,'Ae5130'!$A$2:$E$47))</f>
        <v xml:space="preserve"> </v>
      </c>
      <c r="U46" s="12" t="str">
        <f>IF(ISERROR(MATCH($B46,'Ae5130'!$A$2:$A$47,0))," ",LOOKUP($B46,'Ae5130'!$A$2:$F$47))</f>
        <v xml:space="preserve"> </v>
      </c>
      <c r="V46" s="12" t="str">
        <f>IF(ISERROR(MATCH($B46,'Ae5130'!$A$2:$A$47,0))," ",LOOKUP($B46,'Ae5130'!$A$2:$G$47))</f>
        <v xml:space="preserve"> </v>
      </c>
      <c r="W46" s="13" t="str">
        <f>IF(ISERROR(MATCH($B46,'Ae5159'!$A$2:$A$54,0))," ",LOOKUP($B46,'Ae5159'!$A$2:$B$54))</f>
        <v xml:space="preserve"> </v>
      </c>
      <c r="X46" s="13" t="str">
        <f>IF(ISERROR(MATCH($B46,'Ae5159'!$A$2:$A$54,0))," ",LOOKUP($B46,'Ae5159'!$A$2:$C$54))</f>
        <v xml:space="preserve"> </v>
      </c>
      <c r="Y46" s="13" t="str">
        <f>IF(ISERROR(MATCH($B46,'Ae5159'!$A$2:$A$54,0))," ",LOOKUP($B46,'Ae5159'!$A$2:$D$54))</f>
        <v xml:space="preserve"> </v>
      </c>
      <c r="Z46" s="13" t="str">
        <f>IF(ISERROR(MATCH($B46,'Ae5159'!$A$2:$A$54,0))," ",LOOKUP($B46,'Ae5159'!$A$2:$E$54))</f>
        <v xml:space="preserve"> </v>
      </c>
      <c r="AA46" s="13" t="str">
        <f>IF(ISERROR(MATCH($B46,'Ae5159'!$A$2:$A$54,0))," ",LOOKUP($B46,'Ae5159'!$A$2:$F$54))</f>
        <v xml:space="preserve"> </v>
      </c>
      <c r="AB46" s="13" t="str">
        <f>IF(ISERROR(MATCH($B46,'Ae5159'!$A$2:$A$54,0))," ",LOOKUP($B46,'Ae5159'!$A$2:$G$54))</f>
        <v xml:space="preserve"> </v>
      </c>
      <c r="AC46" s="13" t="str">
        <f>IF(ISERROR(MATCH($B46,'Ae5159'!$A$2:$A$54,0))," ",LOOKUP($B46,'Ae5159'!$A$2:$H$54))</f>
        <v xml:space="preserve"> </v>
      </c>
      <c r="AD46" s="13" t="str">
        <f>IF(ISERROR(MATCH($B46,'Ae5159'!$A$2:$A$54,0))," ",LOOKUP($B46,'Ae5159'!$A$2:$I$54))</f>
        <v xml:space="preserve"> </v>
      </c>
      <c r="AE46" s="13" t="str">
        <f>IF(ISERROR(MATCH($B46,'Ae5159'!$A$2:$A$54,0))," ",LOOKUP($B46,'Ae5159'!$A$2:$J$54))</f>
        <v xml:space="preserve"> </v>
      </c>
      <c r="AF46" s="13" t="str">
        <f>IF(ISERROR(MATCH($B46,'Ae5159'!$A$2:$A$54,0))," ",LOOKUP($B46,'Ae5159'!$A$2:$K$54))</f>
        <v xml:space="preserve"> </v>
      </c>
      <c r="AG46" s="13" t="str">
        <f>IF(ISERROR(MATCH($B46,'Ae5159'!$A$2:$A$54,0))," ",LOOKUP($B46,'Ae5159'!$A$2:$L$54))</f>
        <v xml:space="preserve"> </v>
      </c>
      <c r="AH46" s="13" t="str">
        <f>IF(ISERROR(MATCH($B46,'Ae5159'!$A$2:$A$54,0))," ",LOOKUP($B46,'Ae5159'!$A$2:$M$54))</f>
        <v xml:space="preserve"> </v>
      </c>
      <c r="AI46" s="13" t="str">
        <f>IF(ISERROR(MATCH($B46,'Ae5159'!$A$2:$A$54,0))," ",LOOKUP($B46,'Ae5159'!$A$2:$N$54))</f>
        <v xml:space="preserve"> </v>
      </c>
      <c r="AJ46" s="13" t="str">
        <f>IF(ISERROR(MATCH($B46,'Ae5159'!$A$2:$A$54,0))," ",LOOKUP($B46,'Ae5159'!$A$2:$O$54))</f>
        <v xml:space="preserve"> </v>
      </c>
      <c r="AK46" s="13" t="str">
        <f>IF(ISERROR(MATCH($B46,'Ae5159'!$A$2:$A$54,0))," ",LOOKUP($B46,'Ae5159'!$A$2:$P$54))</f>
        <v xml:space="preserve"> </v>
      </c>
      <c r="AL46" s="13" t="str">
        <f>IF(ISERROR(MATCH($B46,'Ae5159'!$A$2:$A$54,0))," ",LOOKUP($B46,'Ae5159'!$A$2:$Q$54))</f>
        <v xml:space="preserve"> </v>
      </c>
      <c r="AM46" s="13" t="str">
        <f>IF(ISERROR(MATCH($B46,'Ae5159'!$A$2:$A$54,0))," ",LOOKUP($B46,'Ae5159'!$A$2:$R$54))</f>
        <v xml:space="preserve"> </v>
      </c>
      <c r="AN46" s="13" t="str">
        <f>IF(ISERROR(MATCH($B46,'Ae5159'!$A$2:$A$54,0))," ",LOOKUP($B46,'Ae5159'!$A$2:$S$54))</f>
        <v xml:space="preserve"> </v>
      </c>
      <c r="AO46" s="12">
        <f>IF(ISERROR(MATCH($B46,'Ar5159'!$A$2:$A$54,0))," ",LOOKUP($B46,'Ar5159'!$A$2:$B$54))</f>
        <v>8993</v>
      </c>
      <c r="AP46" s="12">
        <f>IF(ISERROR(MATCH($B46,'Ar5159'!$A$2:$A$54,0))," ",LOOKUP($B46,'Ar5159'!$A$2:$C$54))</f>
        <v>2059</v>
      </c>
      <c r="AQ46" s="12">
        <f>IF(ISERROR(MATCH($B46,'Ar5159'!$A$2:$A$54,0))," ",LOOKUP($B46,'Ar5159'!$A$2:$D$54))</f>
        <v>0</v>
      </c>
      <c r="AR46" s="12">
        <f>IF(ISERROR(MATCH($B46,'Ar5159'!$A$2:$A$54,0))," ",LOOKUP($B46,'Ar5159'!$A$2:$E$54))</f>
        <v>1085</v>
      </c>
      <c r="AS46" s="12">
        <f>IF(ISERROR(MATCH($B46,'Ar5159'!$A$2:$A$54,0))," ",LOOKUP($B46,'Ar5159'!$A$2:$F$54))</f>
        <v>126</v>
      </c>
      <c r="AT46" s="12">
        <f>IF(ISERROR(MATCH($B46,'Ar5159'!$A$2:$A$54,0))," ",LOOKUP($B46,'Ar5159'!$A$2:$G$54))</f>
        <v>100</v>
      </c>
      <c r="AU46" s="12">
        <f>IF(ISERROR(MATCH($B46,'Ar5159'!$A$2:$A$54,0))," ",LOOKUP($B46,'Ar5159'!$A$2:$H$54))</f>
        <v>0</v>
      </c>
      <c r="AV46" s="12">
        <f>IF(ISERROR(MATCH($B46,'Ar5159'!$A$2:$A$54,0))," ",LOOKUP($B46,'Ar5159'!$A$2:$I$54))</f>
        <v>25</v>
      </c>
      <c r="AW46" s="12">
        <f>IF(ISERROR(MATCH($B46,'Ar5159'!$A$2:$A$54,0))," ",LOOKUP($B46,'Ar5159'!$A$2:$J$54))</f>
        <v>14</v>
      </c>
      <c r="AX46" s="12">
        <f>IF(ISERROR(MATCH($B46,'Ar5159'!$A$2:$A$54,0))," ",LOOKUP($B46,'Ar5159'!$A$2:$K$54))</f>
        <v>1</v>
      </c>
      <c r="AY46" s="12">
        <f>IF(ISERROR(MATCH($B46,'Ar5159'!$A$2:$A$54,0))," ",LOOKUP($B46,'Ar5159'!$A$2:$L$54))</f>
        <v>0</v>
      </c>
      <c r="AZ46" s="12">
        <f>IF(ISERROR(MATCH($B46,'Ar5159'!$A$2:$A$54,0))," ",LOOKUP($B46,'Ar5159'!$A$2:$M$54))</f>
        <v>0</v>
      </c>
      <c r="BA46" s="12">
        <f>IF(ISERROR(MATCH($B46,'Ar5159'!$A$2:$A$54,0))," ",LOOKUP($B46,'Ar5159'!$A$2:$N$54))</f>
        <v>83636</v>
      </c>
      <c r="BB46" s="12">
        <f>IF(ISERROR(MATCH($B46,'Ar5159'!$A$2:$A$54,0))," ",LOOKUP($B46,'Ar5159'!$A$2:$O$54))</f>
        <v>10003</v>
      </c>
      <c r="BC46" s="12">
        <f>IF(ISERROR(MATCH($B46,'Ar5159'!$A$2:$A$54,0))," ",LOOKUP($B46,'Ar5159'!$A$2:$P$54))</f>
        <v>1903</v>
      </c>
      <c r="BD46" s="12">
        <f>IF(ISERROR(MATCH($B46,'Ar5159'!$A$2:$A$54,0))," ",LOOKUP($B46,'Ar5159'!$A$2:$Q$54))</f>
        <v>236</v>
      </c>
      <c r="BE46" s="12">
        <f>IF(ISERROR(MATCH($B46,'Ar5159'!$A$2:$A$54,0))," ",LOOKUP($B46,'Ar5159'!$A$2:$R$54))</f>
        <v>42</v>
      </c>
      <c r="BF46" s="12">
        <f>IF(ISERROR(MATCH($B46,'Ar5159'!$A$2:$A$54,0))," ",LOOKUP($B46,'Ar5159'!$A$2:$S$54))</f>
        <v>7</v>
      </c>
      <c r="BG46" s="13" t="str">
        <f>IF(ISERROR(MATCH($B46,'Aw5159'!$A$1:$A$49,0))," ",LOOKUP($B46,'Aw5159'!$A$1:$B$49))</f>
        <v xml:space="preserve"> </v>
      </c>
      <c r="BH46" s="13" t="str">
        <f>IF(ISERROR(MATCH($B46,'Aw5159'!$A$1:$A$49,0))," ",LOOKUP($B46,'Aw5159'!$A$1:$C$49))</f>
        <v xml:space="preserve"> </v>
      </c>
      <c r="BI46" s="13" t="str">
        <f>IF(ISERROR(MATCH($B46,'Aw5159'!$A$1:$A$49,0))," ",LOOKUP($B46,'Aw5159'!$A$1:$D$49))</f>
        <v xml:space="preserve"> </v>
      </c>
      <c r="BJ46" s="12" t="str">
        <f>IF(ISERROR(MATCH($B46,Abui3!$A$2:$A$47,0))," ",LOOKUP($B46,Abui3!$A$2:$B$47))</f>
        <v xml:space="preserve"> </v>
      </c>
      <c r="BK46" s="12" t="str">
        <f>IF(ISERROR(MATCH($B46,Abui3!$A$2:$A$47,0))," ",LOOKUP($B46,Abui3!$A$2:$C$47))</f>
        <v xml:space="preserve"> </v>
      </c>
      <c r="BL46" s="12" t="str">
        <f>IF(ISERROR(MATCH($B46,Abui3!$A$2:$A$47,0))," ",LOOKUP($B46,Abui3!$A$2:$D$47))</f>
        <v xml:space="preserve"> </v>
      </c>
      <c r="BM46" s="12" t="str">
        <f>IF(ISERROR(MATCH($B46,Abui3!$A$2:$A$47,0))," ",LOOKUP($B46,Abui3!$A$2:$E$47))</f>
        <v xml:space="preserve"> </v>
      </c>
    </row>
    <row r="47" spans="1:65" x14ac:dyDescent="0.2">
      <c r="A47" s="2" t="s">
        <v>43</v>
      </c>
      <c r="B47" s="3" t="s">
        <v>96</v>
      </c>
      <c r="C47" s="12">
        <f>IF(ISERROR(MATCH($B47,'Ar207'!$A$2:$A$54,0))," ",LOOKUP($B47,'Ar207'!$A$2:$B$54))</f>
        <v>146313</v>
      </c>
      <c r="D47" s="12">
        <f>IF(ISERROR(MATCH($B47,'Ar207'!$A$2:$A$54,0))," ",LOOKUP($B47,'Ar207'!$A$2:$C$54))</f>
        <v>374</v>
      </c>
      <c r="E47" s="12">
        <f>IF(ISERROR(MATCH($B47,'Ar207'!$A$2:$A$54,0))," ",LOOKUP($B47,'Ar207'!$A$2:$D$54))</f>
        <v>291</v>
      </c>
      <c r="F47" s="13" t="str">
        <f>IF(ISERROR(MATCH($B47,'Ae207'!$A$2:$A$54,0))," ",LOOKUP($B47,'Ae207'!$A$2:$B$54))</f>
        <v xml:space="preserve"> </v>
      </c>
      <c r="G47" s="13" t="str">
        <f>IF(ISERROR(MATCH(B47,'Ae207'!$A$2:$A$46,0))," ",LOOKUP($B47,'Ae207'!$A$2:$C$46))</f>
        <v xml:space="preserve"> </v>
      </c>
      <c r="H47" s="13" t="str">
        <f>IF(ISERROR(MATCH($B47,'Ae207'!$A$2:$A$46,0))," ",LOOKUP($B47,'Ae207'!$A$2:$D$46))</f>
        <v xml:space="preserve"> </v>
      </c>
      <c r="I47" s="12">
        <f>IF(ISERROR(MATCH($B47,'Ar581'!$A$2:$A$56,0))," ",_xlfn.XLOOKUP($B47,'Ar581'!$A$2:$A$56,'Ar581'!$B$2:$B$56,"NA",0))</f>
        <v>177324</v>
      </c>
      <c r="J47" s="19">
        <f>IF(ISERROR(MATCH($B47,'Ar581'!$A$2:$A$56,0))," ",_xlfn.XLOOKUP($B47,'Ar581'!$A$2:$A$56,'Ar581'!$C$2:$C$56,"NA",0))</f>
        <v>15458835</v>
      </c>
      <c r="K47" s="13">
        <f>IF(ISERROR(MATCH($B47,'Ar5130'!$A$2:$A$55,0))," ",LOOKUP($B47,'Ar5130'!$A$2:$B$55))</f>
        <v>30237</v>
      </c>
      <c r="L47" s="13">
        <f>IF(ISERROR(MATCH($B47,'Ar5130'!$A$2:$A$55,0))," ",LOOKUP($B47,'Ar5130'!$A$2:$C$55))</f>
        <v>2820</v>
      </c>
      <c r="M47" s="13">
        <f>IF(ISERROR(MATCH($B47,'Ar5130'!$A$2:$A$55,0))," ",LOOKUP($B47,'Ar5130'!$A$2:$D$55))</f>
        <v>92</v>
      </c>
      <c r="N47" s="13">
        <f>IF(ISERROR(MATCH($B47,'Ar5130'!$A$2:$A$55,0))," ",LOOKUP($B47,'Ar5130'!$A$2:$E$55))</f>
        <v>16</v>
      </c>
      <c r="O47" s="13">
        <f>IF(ISERROR(MATCH($B47,'Ar5130'!$A$2:$A$55,0))," ",LOOKUP($B47,'Ar5130'!$A$2:$F$55))</f>
        <v>37</v>
      </c>
      <c r="P47" s="13">
        <f>IF(ISERROR(MATCH($B47,'Ar5130'!$A$2:$A$55,0))," ",LOOKUP($B47,'Ar5130'!$A$2:$G$55))</f>
        <v>1</v>
      </c>
      <c r="Q47" s="12" t="str">
        <f>IF(ISERROR(MATCH($B47,'Ae5130'!$A$2:$A$47,0))," ",LOOKUP($B47,'Ae5130'!$A$2:$B$47))</f>
        <v xml:space="preserve"> </v>
      </c>
      <c r="R47" s="12" t="str">
        <f>IF(ISERROR(MATCH($B47,'Ae5130'!$A$2:$A$47,0))," ",LOOKUP($B47,'Ae5130'!$A$2:$C$47))</f>
        <v xml:space="preserve"> </v>
      </c>
      <c r="S47" s="12" t="str">
        <f>IF(ISERROR(MATCH($B47,'Ae5130'!$A$2:$A$47,0))," ",LOOKUP($B47,'Ae5130'!$A$2:$D$47))</f>
        <v xml:space="preserve"> </v>
      </c>
      <c r="T47" s="12" t="str">
        <f>IF(ISERROR(MATCH($B47,'Ae5130'!$A$2:$A$47,0))," ",LOOKUP($B47,'Ae5130'!$A$2:$E$47))</f>
        <v xml:space="preserve"> </v>
      </c>
      <c r="U47" s="12" t="str">
        <f>IF(ISERROR(MATCH($B47,'Ae5130'!$A$2:$A$47,0))," ",LOOKUP($B47,'Ae5130'!$A$2:$F$47))</f>
        <v xml:space="preserve"> </v>
      </c>
      <c r="V47" s="12" t="str">
        <f>IF(ISERROR(MATCH($B47,'Ae5130'!$A$2:$A$47,0))," ",LOOKUP($B47,'Ae5130'!$A$2:$G$47))</f>
        <v xml:space="preserve"> </v>
      </c>
      <c r="W47" s="13" t="str">
        <f>IF(ISERROR(MATCH($B47,'Ae5159'!$A$2:$A$54,0))," ",LOOKUP($B47,'Ae5159'!$A$2:$B$54))</f>
        <v xml:space="preserve"> </v>
      </c>
      <c r="X47" s="13" t="str">
        <f>IF(ISERROR(MATCH($B47,'Ae5159'!$A$2:$A$54,0))," ",LOOKUP($B47,'Ae5159'!$A$2:$C$54))</f>
        <v xml:space="preserve"> </v>
      </c>
      <c r="Y47" s="13" t="str">
        <f>IF(ISERROR(MATCH($B47,'Ae5159'!$A$2:$A$54,0))," ",LOOKUP($B47,'Ae5159'!$A$2:$D$54))</f>
        <v xml:space="preserve"> </v>
      </c>
      <c r="Z47" s="13" t="str">
        <f>IF(ISERROR(MATCH($B47,'Ae5159'!$A$2:$A$54,0))," ",LOOKUP($B47,'Ae5159'!$A$2:$E$54))</f>
        <v xml:space="preserve"> </v>
      </c>
      <c r="AA47" s="13" t="str">
        <f>IF(ISERROR(MATCH($B47,'Ae5159'!$A$2:$A$54,0))," ",LOOKUP($B47,'Ae5159'!$A$2:$F$54))</f>
        <v xml:space="preserve"> </v>
      </c>
      <c r="AB47" s="13" t="str">
        <f>IF(ISERROR(MATCH($B47,'Ae5159'!$A$2:$A$54,0))," ",LOOKUP($B47,'Ae5159'!$A$2:$G$54))</f>
        <v xml:space="preserve"> </v>
      </c>
      <c r="AC47" s="13" t="str">
        <f>IF(ISERROR(MATCH($B47,'Ae5159'!$A$2:$A$54,0))," ",LOOKUP($B47,'Ae5159'!$A$2:$H$54))</f>
        <v xml:space="preserve"> </v>
      </c>
      <c r="AD47" s="13" t="str">
        <f>IF(ISERROR(MATCH($B47,'Ae5159'!$A$2:$A$54,0))," ",LOOKUP($B47,'Ae5159'!$A$2:$I$54))</f>
        <v xml:space="preserve"> </v>
      </c>
      <c r="AE47" s="13" t="str">
        <f>IF(ISERROR(MATCH($B47,'Ae5159'!$A$2:$A$54,0))," ",LOOKUP($B47,'Ae5159'!$A$2:$J$54))</f>
        <v xml:space="preserve"> </v>
      </c>
      <c r="AF47" s="13" t="str">
        <f>IF(ISERROR(MATCH($B47,'Ae5159'!$A$2:$A$54,0))," ",LOOKUP($B47,'Ae5159'!$A$2:$K$54))</f>
        <v xml:space="preserve"> </v>
      </c>
      <c r="AG47" s="13" t="str">
        <f>IF(ISERROR(MATCH($B47,'Ae5159'!$A$2:$A$54,0))," ",LOOKUP($B47,'Ae5159'!$A$2:$L$54))</f>
        <v xml:space="preserve"> </v>
      </c>
      <c r="AH47" s="13" t="str">
        <f>IF(ISERROR(MATCH($B47,'Ae5159'!$A$2:$A$54,0))," ",LOOKUP($B47,'Ae5159'!$A$2:$M$54))</f>
        <v xml:space="preserve"> </v>
      </c>
      <c r="AI47" s="13" t="str">
        <f>IF(ISERROR(MATCH($B47,'Ae5159'!$A$2:$A$54,0))," ",LOOKUP($B47,'Ae5159'!$A$2:$N$54))</f>
        <v xml:space="preserve"> </v>
      </c>
      <c r="AJ47" s="13" t="str">
        <f>IF(ISERROR(MATCH($B47,'Ae5159'!$A$2:$A$54,0))," ",LOOKUP($B47,'Ae5159'!$A$2:$O$54))</f>
        <v xml:space="preserve"> </v>
      </c>
      <c r="AK47" s="13" t="str">
        <f>IF(ISERROR(MATCH($B47,'Ae5159'!$A$2:$A$54,0))," ",LOOKUP($B47,'Ae5159'!$A$2:$P$54))</f>
        <v xml:space="preserve"> </v>
      </c>
      <c r="AL47" s="13" t="str">
        <f>IF(ISERROR(MATCH($B47,'Ae5159'!$A$2:$A$54,0))," ",LOOKUP($B47,'Ae5159'!$A$2:$Q$54))</f>
        <v xml:space="preserve"> </v>
      </c>
      <c r="AM47" s="13" t="str">
        <f>IF(ISERROR(MATCH($B47,'Ae5159'!$A$2:$A$54,0))," ",LOOKUP($B47,'Ae5159'!$A$2:$R$54))</f>
        <v xml:space="preserve"> </v>
      </c>
      <c r="AN47" s="13" t="str">
        <f>IF(ISERROR(MATCH($B47,'Ae5159'!$A$2:$A$54,0))," ",LOOKUP($B47,'Ae5159'!$A$2:$S$54))</f>
        <v xml:space="preserve"> </v>
      </c>
      <c r="AO47" s="12">
        <f>IF(ISERROR(MATCH($B47,'Ar5159'!$A$2:$A$54,0))," ",LOOKUP($B47,'Ar5159'!$A$2:$B$54))</f>
        <v>135440</v>
      </c>
      <c r="AP47" s="12">
        <f>IF(ISERROR(MATCH($B47,'Ar5159'!$A$2:$A$54,0))," ",LOOKUP($B47,'Ar5159'!$A$2:$C$54))</f>
        <v>26066</v>
      </c>
      <c r="AQ47" s="12">
        <f>IF(ISERROR(MATCH($B47,'Ar5159'!$A$2:$A$54,0))," ",LOOKUP($B47,'Ar5159'!$A$2:$D$54))</f>
        <v>0</v>
      </c>
      <c r="AR47" s="12">
        <f>IF(ISERROR(MATCH($B47,'Ar5159'!$A$2:$A$54,0))," ",LOOKUP($B47,'Ar5159'!$A$2:$E$54))</f>
        <v>4395</v>
      </c>
      <c r="AS47" s="12">
        <f>IF(ISERROR(MATCH($B47,'Ar5159'!$A$2:$A$54,0))," ",LOOKUP($B47,'Ar5159'!$A$2:$F$54))</f>
        <v>343</v>
      </c>
      <c r="AT47" s="12">
        <f>IF(ISERROR(MATCH($B47,'Ar5159'!$A$2:$A$54,0))," ",LOOKUP($B47,'Ar5159'!$A$2:$G$54))</f>
        <v>60</v>
      </c>
      <c r="AU47" s="12">
        <f>IF(ISERROR(MATCH($B47,'Ar5159'!$A$2:$A$54,0))," ",LOOKUP($B47,'Ar5159'!$A$2:$H$54))</f>
        <v>0</v>
      </c>
      <c r="AV47" s="12">
        <f>IF(ISERROR(MATCH($B47,'Ar5159'!$A$2:$A$54,0))," ",LOOKUP($B47,'Ar5159'!$A$2:$I$54))</f>
        <v>17</v>
      </c>
      <c r="AW47" s="12">
        <f>IF(ISERROR(MATCH($B47,'Ar5159'!$A$2:$A$54,0))," ",LOOKUP($B47,'Ar5159'!$A$2:$J$54))</f>
        <v>311</v>
      </c>
      <c r="AX47" s="12">
        <f>IF(ISERROR(MATCH($B47,'Ar5159'!$A$2:$A$54,0))," ",LOOKUP($B47,'Ar5159'!$A$2:$K$54))</f>
        <v>25</v>
      </c>
      <c r="AY47" s="12">
        <f>IF(ISERROR(MATCH($B47,'Ar5159'!$A$2:$A$54,0))," ",LOOKUP($B47,'Ar5159'!$A$2:$L$54))</f>
        <v>0</v>
      </c>
      <c r="AZ47" s="12">
        <f>IF(ISERROR(MATCH($B47,'Ar5159'!$A$2:$A$54,0))," ",LOOKUP($B47,'Ar5159'!$A$2:$M$54))</f>
        <v>3</v>
      </c>
      <c r="BA47" s="12">
        <f>IF(ISERROR(MATCH($B47,'Ar5159'!$A$2:$A$54,0))," ",LOOKUP($B47,'Ar5159'!$A$2:$N$54))</f>
        <v>847816</v>
      </c>
      <c r="BB47" s="12">
        <f>IF(ISERROR(MATCH($B47,'Ar5159'!$A$2:$A$54,0))," ",LOOKUP($B47,'Ar5159'!$A$2:$O$54))</f>
        <v>22685</v>
      </c>
      <c r="BC47" s="12">
        <f>IF(ISERROR(MATCH($B47,'Ar5159'!$A$2:$A$54,0))," ",LOOKUP($B47,'Ar5159'!$A$2:$P$54))</f>
        <v>2383</v>
      </c>
      <c r="BD47" s="12">
        <f>IF(ISERROR(MATCH($B47,'Ar5159'!$A$2:$A$54,0))," ",LOOKUP($B47,'Ar5159'!$A$2:$Q$54))</f>
        <v>127</v>
      </c>
      <c r="BE47" s="12">
        <f>IF(ISERROR(MATCH($B47,'Ar5159'!$A$2:$A$54,0))," ",LOOKUP($B47,'Ar5159'!$A$2:$R$54))</f>
        <v>1765</v>
      </c>
      <c r="BF47" s="12">
        <f>IF(ISERROR(MATCH($B47,'Ar5159'!$A$2:$A$54,0))," ",LOOKUP($B47,'Ar5159'!$A$2:$S$54))</f>
        <v>16</v>
      </c>
      <c r="BG47" s="13">
        <f>IF(ISERROR(MATCH($B47,'Aw5159'!$A$1:$A$49,0))," ",LOOKUP($B47,'Aw5159'!$A$1:$B$49))</f>
        <v>3</v>
      </c>
      <c r="BH47" s="13">
        <f>IF(ISERROR(MATCH($B47,'Aw5159'!$A$1:$A$49,0))," ",LOOKUP($B47,'Aw5159'!$A$1:$C$49))</f>
        <v>0</v>
      </c>
      <c r="BI47" s="13">
        <f>IF(ISERROR(MATCH($B47,'Aw5159'!$A$1:$A$49,0))," ",LOOKUP($B47,'Aw5159'!$A$1:$D$49))</f>
        <v>65</v>
      </c>
      <c r="BJ47" s="12" t="str">
        <f>IF(ISERROR(MATCH($B47,Abui3!$A$2:$A$47,0))," ",LOOKUP($B47,Abui3!$A$2:$B$47))</f>
        <v xml:space="preserve"> </v>
      </c>
      <c r="BK47" s="12" t="str">
        <f>IF(ISERROR(MATCH($B47,Abui3!$A$2:$A$47,0))," ",LOOKUP($B47,Abui3!$A$2:$C$47))</f>
        <v xml:space="preserve"> </v>
      </c>
      <c r="BL47" s="12" t="str">
        <f>IF(ISERROR(MATCH($B47,Abui3!$A$2:$A$47,0))," ",LOOKUP($B47,Abui3!$A$2:$D$47))</f>
        <v xml:space="preserve"> </v>
      </c>
      <c r="BM47" s="12" t="str">
        <f>IF(ISERROR(MATCH($B47,Abui3!$A$2:$A$47,0))," ",LOOKUP($B47,Abui3!$A$2:$E$47))</f>
        <v xml:space="preserve"> </v>
      </c>
    </row>
    <row r="48" spans="1:65" x14ac:dyDescent="0.2">
      <c r="A48" s="2" t="s">
        <v>44</v>
      </c>
      <c r="B48" s="3" t="s">
        <v>97</v>
      </c>
      <c r="C48" s="12">
        <f>IF(ISERROR(MATCH($B48,'Ar207'!$A$2:$A$54,0))," ",LOOKUP($B48,'Ar207'!$A$2:$B$54))</f>
        <v>619313</v>
      </c>
      <c r="D48" s="12">
        <f>IF(ISERROR(MATCH($B48,'Ar207'!$A$2:$A$54,0))," ",LOOKUP($B48,'Ar207'!$A$2:$C$54))</f>
        <v>2305</v>
      </c>
      <c r="E48" s="12">
        <f>IF(ISERROR(MATCH($B48,'Ar207'!$A$2:$A$54,0))," ",LOOKUP($B48,'Ar207'!$A$2:$D$54))</f>
        <v>2733</v>
      </c>
      <c r="F48" s="13">
        <f>IF(ISERROR(MATCH($B48,'Ae207'!$A$2:$A$54,0))," ",LOOKUP($B48,'Ae207'!$A$2:$B$54))</f>
        <v>26</v>
      </c>
      <c r="G48" s="13">
        <f>IF(ISERROR(MATCH(B48,'Ae207'!$A$2:$A$46,0))," ",LOOKUP($B48,'Ae207'!$A$2:$C$46))</f>
        <v>0</v>
      </c>
      <c r="H48" s="13">
        <f>IF(ISERROR(MATCH($B48,'Ae207'!$A$2:$A$46,0))," ",LOOKUP($B48,'Ae207'!$A$2:$D$46))</f>
        <v>0</v>
      </c>
      <c r="I48" s="12">
        <f>IF(ISERROR(MATCH($B48,'Ar581'!$A$2:$A$56,0))," ",_xlfn.XLOOKUP($B48,'Ar581'!$A$2:$A$56,'Ar581'!$B$2:$B$56,"NA",0))</f>
        <v>680205</v>
      </c>
      <c r="J48" s="19">
        <f>IF(ISERROR(MATCH($B48,'Ar581'!$A$2:$A$56,0))," ",_xlfn.XLOOKUP($B48,'Ar581'!$A$2:$A$56,'Ar581'!$C$2:$C$56,"NA",0))</f>
        <v>64077924</v>
      </c>
      <c r="K48" s="13">
        <f>IF(ISERROR(MATCH($B48,'Ar5130'!$A$2:$A$55,0))," ",LOOKUP($B48,'Ar5130'!$A$2:$B$55))</f>
        <v>139100</v>
      </c>
      <c r="L48" s="13">
        <f>IF(ISERROR(MATCH($B48,'Ar5130'!$A$2:$A$55,0))," ",LOOKUP($B48,'Ar5130'!$A$2:$C$55))</f>
        <v>6037</v>
      </c>
      <c r="M48" s="13">
        <f>IF(ISERROR(MATCH($B48,'Ar5130'!$A$2:$A$55,0))," ",LOOKUP($B48,'Ar5130'!$A$2:$D$55))</f>
        <v>571</v>
      </c>
      <c r="N48" s="13">
        <f>IF(ISERROR(MATCH($B48,'Ar5130'!$A$2:$A$55,0))," ",LOOKUP($B48,'Ar5130'!$A$2:$E$55))</f>
        <v>37</v>
      </c>
      <c r="O48" s="13">
        <f>IF(ISERROR(MATCH($B48,'Ar5130'!$A$2:$A$55,0))," ",LOOKUP($B48,'Ar5130'!$A$2:$F$55))</f>
        <v>440</v>
      </c>
      <c r="P48" s="13">
        <f>IF(ISERROR(MATCH($B48,'Ar5130'!$A$2:$A$55,0))," ",LOOKUP($B48,'Ar5130'!$A$2:$G$55))</f>
        <v>18</v>
      </c>
      <c r="Q48" s="12">
        <f>IF(ISERROR(MATCH($B48,'Ae5130'!$A$2:$A$47,0))," ",LOOKUP($B48,'Ae5130'!$A$2:$B$47))</f>
        <v>15</v>
      </c>
      <c r="R48" s="12">
        <f>IF(ISERROR(MATCH($B48,'Ae5130'!$A$2:$A$47,0))," ",LOOKUP($B48,'Ae5130'!$A$2:$C$47))</f>
        <v>0</v>
      </c>
      <c r="S48" s="12">
        <f>IF(ISERROR(MATCH($B48,'Ae5130'!$A$2:$A$47,0))," ",LOOKUP($B48,'Ae5130'!$A$2:$D$47))</f>
        <v>0</v>
      </c>
      <c r="T48" s="12">
        <f>IF(ISERROR(MATCH($B48,'Ae5130'!$A$2:$A$47,0))," ",LOOKUP($B48,'Ae5130'!$A$2:$E$47))</f>
        <v>0</v>
      </c>
      <c r="U48" s="12">
        <f>IF(ISERROR(MATCH($B48,'Ae5130'!$A$2:$A$47,0))," ",LOOKUP($B48,'Ae5130'!$A$2:$F$47))</f>
        <v>0</v>
      </c>
      <c r="V48" s="12">
        <f>IF(ISERROR(MATCH($B48,'Ae5130'!$A$2:$A$47,0))," ",LOOKUP($B48,'Ae5130'!$A$2:$G$47))</f>
        <v>0</v>
      </c>
      <c r="W48" s="13">
        <f>IF(ISERROR(MATCH($B48,'Ae5159'!$A$2:$A$54,0))," ",LOOKUP($B48,'Ae5159'!$A$2:$B$54))</f>
        <v>0</v>
      </c>
      <c r="X48" s="13">
        <f>IF(ISERROR(MATCH($B48,'Ae5159'!$A$2:$A$54,0))," ",LOOKUP($B48,'Ae5159'!$A$2:$C$54))</f>
        <v>0</v>
      </c>
      <c r="Y48" s="13">
        <f>IF(ISERROR(MATCH($B48,'Ae5159'!$A$2:$A$54,0))," ",LOOKUP($B48,'Ae5159'!$A$2:$D$54))</f>
        <v>0</v>
      </c>
      <c r="Z48" s="13">
        <f>IF(ISERROR(MATCH($B48,'Ae5159'!$A$2:$A$54,0))," ",LOOKUP($B48,'Ae5159'!$A$2:$E$54))</f>
        <v>0</v>
      </c>
      <c r="AA48" s="13">
        <f>IF(ISERROR(MATCH($B48,'Ae5159'!$A$2:$A$54,0))," ",LOOKUP($B48,'Ae5159'!$A$2:$F$54))</f>
        <v>0</v>
      </c>
      <c r="AB48" s="13">
        <f>IF(ISERROR(MATCH($B48,'Ae5159'!$A$2:$A$54,0))," ",LOOKUP($B48,'Ae5159'!$A$2:$G$54))</f>
        <v>0</v>
      </c>
      <c r="AC48" s="13">
        <f>IF(ISERROR(MATCH($B48,'Ae5159'!$A$2:$A$54,0))," ",LOOKUP($B48,'Ae5159'!$A$2:$H$54))</f>
        <v>0</v>
      </c>
      <c r="AD48" s="13">
        <f>IF(ISERROR(MATCH($B48,'Ae5159'!$A$2:$A$54,0))," ",LOOKUP($B48,'Ae5159'!$A$2:$I$54))</f>
        <v>0</v>
      </c>
      <c r="AE48" s="13">
        <f>IF(ISERROR(MATCH($B48,'Ae5159'!$A$2:$A$54,0))," ",LOOKUP($B48,'Ae5159'!$A$2:$J$54))</f>
        <v>0</v>
      </c>
      <c r="AF48" s="13">
        <f>IF(ISERROR(MATCH($B48,'Ae5159'!$A$2:$A$54,0))," ",LOOKUP($B48,'Ae5159'!$A$2:$K$54))</f>
        <v>0</v>
      </c>
      <c r="AG48" s="13">
        <f>IF(ISERROR(MATCH($B48,'Ae5159'!$A$2:$A$54,0))," ",LOOKUP($B48,'Ae5159'!$A$2:$L$54))</f>
        <v>0</v>
      </c>
      <c r="AH48" s="13">
        <f>IF(ISERROR(MATCH($B48,'Ae5159'!$A$2:$A$54,0))," ",LOOKUP($B48,'Ae5159'!$A$2:$M$54))</f>
        <v>0</v>
      </c>
      <c r="AI48" s="13">
        <f>IF(ISERROR(MATCH($B48,'Ae5159'!$A$2:$A$54,0))," ",LOOKUP($B48,'Ae5159'!$A$2:$N$54))</f>
        <v>20</v>
      </c>
      <c r="AJ48" s="13">
        <f>IF(ISERROR(MATCH($B48,'Ae5159'!$A$2:$A$54,0))," ",LOOKUP($B48,'Ae5159'!$A$2:$O$54))</f>
        <v>0</v>
      </c>
      <c r="AK48" s="13">
        <f>IF(ISERROR(MATCH($B48,'Ae5159'!$A$2:$A$54,0))," ",LOOKUP($B48,'Ae5159'!$A$2:$P$54))</f>
        <v>0</v>
      </c>
      <c r="AL48" s="13">
        <f>IF(ISERROR(MATCH($B48,'Ae5159'!$A$2:$A$54,0))," ",LOOKUP($B48,'Ae5159'!$A$2:$Q$54))</f>
        <v>3</v>
      </c>
      <c r="AM48" s="13">
        <f>IF(ISERROR(MATCH($B48,'Ae5159'!$A$2:$A$54,0))," ",LOOKUP($B48,'Ae5159'!$A$2:$R$54))</f>
        <v>0</v>
      </c>
      <c r="AN48" s="13">
        <f>IF(ISERROR(MATCH($B48,'Ae5159'!$A$2:$A$54,0))," ",LOOKUP($B48,'Ae5159'!$A$2:$S$54))</f>
        <v>0</v>
      </c>
      <c r="AO48" s="12">
        <f>IF(ISERROR(MATCH($B48,'Ar5159'!$A$2:$A$54,0))," ",LOOKUP($B48,'Ar5159'!$A$2:$B$54))</f>
        <v>728943</v>
      </c>
      <c r="AP48" s="12">
        <f>IF(ISERROR(MATCH($B48,'Ar5159'!$A$2:$A$54,0))," ",LOOKUP($B48,'Ar5159'!$A$2:$C$54))</f>
        <v>121310</v>
      </c>
      <c r="AQ48" s="12">
        <f>IF(ISERROR(MATCH($B48,'Ar5159'!$A$2:$A$54,0))," ",LOOKUP($B48,'Ar5159'!$A$2:$D$54))</f>
        <v>0</v>
      </c>
      <c r="AR48" s="12">
        <f>IF(ISERROR(MATCH($B48,'Ar5159'!$A$2:$A$54,0))," ",LOOKUP($B48,'Ar5159'!$A$2:$E$54))</f>
        <v>16886</v>
      </c>
      <c r="AS48" s="12">
        <f>IF(ISERROR(MATCH($B48,'Ar5159'!$A$2:$A$54,0))," ",LOOKUP($B48,'Ar5159'!$A$2:$F$54))</f>
        <v>2579</v>
      </c>
      <c r="AT48" s="12">
        <f>IF(ISERROR(MATCH($B48,'Ar5159'!$A$2:$A$54,0))," ",LOOKUP($B48,'Ar5159'!$A$2:$G$54))</f>
        <v>242</v>
      </c>
      <c r="AU48" s="12">
        <f>IF(ISERROR(MATCH($B48,'Ar5159'!$A$2:$A$54,0))," ",LOOKUP($B48,'Ar5159'!$A$2:$H$54))</f>
        <v>0</v>
      </c>
      <c r="AV48" s="12">
        <f>IF(ISERROR(MATCH($B48,'Ar5159'!$A$2:$A$54,0))," ",LOOKUP($B48,'Ar5159'!$A$2:$I$54))</f>
        <v>118</v>
      </c>
      <c r="AW48" s="12">
        <f>IF(ISERROR(MATCH($B48,'Ar5159'!$A$2:$A$54,0))," ",LOOKUP($B48,'Ar5159'!$A$2:$J$54))</f>
        <v>3877</v>
      </c>
      <c r="AX48" s="12">
        <f>IF(ISERROR(MATCH($B48,'Ar5159'!$A$2:$A$54,0))," ",LOOKUP($B48,'Ar5159'!$A$2:$K$54))</f>
        <v>154</v>
      </c>
      <c r="AY48" s="12">
        <f>IF(ISERROR(MATCH($B48,'Ar5159'!$A$2:$A$54,0))," ",LOOKUP($B48,'Ar5159'!$A$2:$L$54))</f>
        <v>0</v>
      </c>
      <c r="AZ48" s="12">
        <f>IF(ISERROR(MATCH($B48,'Ar5159'!$A$2:$A$54,0))," ",LOOKUP($B48,'Ar5159'!$A$2:$M$54))</f>
        <v>49</v>
      </c>
      <c r="BA48" s="12">
        <f>IF(ISERROR(MATCH($B48,'Ar5159'!$A$2:$A$54,0))," ",LOOKUP($B48,'Ar5159'!$A$2:$N$54))</f>
        <v>7737530</v>
      </c>
      <c r="BB48" s="12">
        <f>IF(ISERROR(MATCH($B48,'Ar5159'!$A$2:$A$54,0))," ",LOOKUP($B48,'Ar5159'!$A$2:$O$54))</f>
        <v>212848</v>
      </c>
      <c r="BC48" s="12">
        <f>IF(ISERROR(MATCH($B48,'Ar5159'!$A$2:$A$54,0))," ",LOOKUP($B48,'Ar5159'!$A$2:$P$54))</f>
        <v>24205</v>
      </c>
      <c r="BD48" s="12">
        <f>IF(ISERROR(MATCH($B48,'Ar5159'!$A$2:$A$54,0))," ",LOOKUP($B48,'Ar5159'!$A$2:$Q$54))</f>
        <v>1397</v>
      </c>
      <c r="BE48" s="12">
        <f>IF(ISERROR(MATCH($B48,'Ar5159'!$A$2:$A$54,0))," ",LOOKUP($B48,'Ar5159'!$A$2:$R$54))</f>
        <v>43397</v>
      </c>
      <c r="BF48" s="12">
        <f>IF(ISERROR(MATCH($B48,'Ar5159'!$A$2:$A$54,0))," ",LOOKUP($B48,'Ar5159'!$A$2:$S$54))</f>
        <v>690</v>
      </c>
      <c r="BG48" s="13">
        <f>IF(ISERROR(MATCH($B48,'Aw5159'!$A$1:$A$49,0))," ",LOOKUP($B48,'Aw5159'!$A$1:$B$49))</f>
        <v>6166</v>
      </c>
      <c r="BH48" s="13">
        <f>IF(ISERROR(MATCH($B48,'Aw5159'!$A$1:$A$49,0))," ",LOOKUP($B48,'Aw5159'!$A$1:$C$49))</f>
        <v>501</v>
      </c>
      <c r="BI48" s="13">
        <f>IF(ISERROR(MATCH($B48,'Aw5159'!$A$1:$A$49,0))," ",LOOKUP($B48,'Aw5159'!$A$1:$D$49))</f>
        <v>66625</v>
      </c>
      <c r="BJ48" s="12">
        <f>IF(ISERROR(MATCH($B48,Abui3!$A$2:$A$47,0))," ",LOOKUP($B48,Abui3!$A$2:$B$47))</f>
        <v>0</v>
      </c>
      <c r="BK48" s="12">
        <f>IF(ISERROR(MATCH($B48,Abui3!$A$2:$A$47,0))," ",LOOKUP($B48,Abui3!$A$2:$C$47))</f>
        <v>0</v>
      </c>
      <c r="BL48" s="12">
        <f>IF(ISERROR(MATCH($B48,Abui3!$A$2:$A$47,0))," ",LOOKUP($B48,Abui3!$A$2:$D$47))</f>
        <v>0</v>
      </c>
      <c r="BM48" s="12">
        <f>IF(ISERROR(MATCH($B48,Abui3!$A$2:$A$47,0))," ",LOOKUP($B48,Abui3!$A$2:$E$47))</f>
        <v>0</v>
      </c>
    </row>
    <row r="49" spans="1:65" x14ac:dyDescent="0.2">
      <c r="A49" s="2" t="s">
        <v>45</v>
      </c>
      <c r="B49" s="3" t="s">
        <v>98</v>
      </c>
      <c r="C49" s="12">
        <f>IF(ISERROR(MATCH($B49,'Ar207'!$A$2:$A$54,0))," ",LOOKUP($B49,'Ar207'!$A$2:$B$54))</f>
        <v>98552</v>
      </c>
      <c r="D49" s="12">
        <f>IF(ISERROR(MATCH($B49,'Ar207'!$A$2:$A$54,0))," ",LOOKUP($B49,'Ar207'!$A$2:$C$54))</f>
        <v>550</v>
      </c>
      <c r="E49" s="12">
        <f>IF(ISERROR(MATCH($B49,'Ar207'!$A$2:$A$54,0))," ",LOOKUP($B49,'Ar207'!$A$2:$D$54))</f>
        <v>119</v>
      </c>
      <c r="F49" s="13" t="str">
        <f>IF(ISERROR(MATCH($B49,'Ae207'!$A$2:$A$54,0))," ",LOOKUP($B49,'Ae207'!$A$2:$B$54))</f>
        <v xml:space="preserve"> </v>
      </c>
      <c r="G49" s="13" t="str">
        <f>IF(ISERROR(MATCH(B49,'Ae207'!$A$2:$A$46,0))," ",LOOKUP($B49,'Ae207'!$A$2:$C$46))</f>
        <v xml:space="preserve"> </v>
      </c>
      <c r="H49" s="13" t="str">
        <f>IF(ISERROR(MATCH($B49,'Ae207'!$A$2:$A$46,0))," ",LOOKUP($B49,'Ae207'!$A$2:$D$46))</f>
        <v xml:space="preserve"> </v>
      </c>
      <c r="I49" s="12">
        <f>IF(ISERROR(MATCH($B49,'Ar581'!$A$2:$A$56,0))," ",_xlfn.XLOOKUP($B49,'Ar581'!$A$2:$A$56,'Ar581'!$B$2:$B$56,"NA",0))</f>
        <v>115677</v>
      </c>
      <c r="J49" s="19">
        <f>IF(ISERROR(MATCH($B49,'Ar581'!$A$2:$A$56,0))," ",_xlfn.XLOOKUP($B49,'Ar581'!$A$2:$A$56,'Ar581'!$C$2:$C$56,"NA",0))</f>
        <v>7860599</v>
      </c>
      <c r="K49" s="13">
        <f>IF(ISERROR(MATCH($B49,'Ar5130'!$A$2:$A$55,0))," ",LOOKUP($B49,'Ar5130'!$A$2:$B$55))</f>
        <v>10321</v>
      </c>
      <c r="L49" s="13">
        <f>IF(ISERROR(MATCH($B49,'Ar5130'!$A$2:$A$55,0))," ",LOOKUP($B49,'Ar5130'!$A$2:$C$55))</f>
        <v>617</v>
      </c>
      <c r="M49" s="13">
        <f>IF(ISERROR(MATCH($B49,'Ar5130'!$A$2:$A$55,0))," ",LOOKUP($B49,'Ar5130'!$A$2:$D$55))</f>
        <v>63</v>
      </c>
      <c r="N49" s="13">
        <f>IF(ISERROR(MATCH($B49,'Ar5130'!$A$2:$A$55,0))," ",LOOKUP($B49,'Ar5130'!$A$2:$E$55))</f>
        <v>5</v>
      </c>
      <c r="O49" s="13">
        <f>IF(ISERROR(MATCH($B49,'Ar5130'!$A$2:$A$55,0))," ",LOOKUP($B49,'Ar5130'!$A$2:$F$55))</f>
        <v>10</v>
      </c>
      <c r="P49" s="13">
        <f>IF(ISERROR(MATCH($B49,'Ar5130'!$A$2:$A$55,0))," ",LOOKUP($B49,'Ar5130'!$A$2:$G$55))</f>
        <v>0</v>
      </c>
      <c r="Q49" s="12" t="str">
        <f>IF(ISERROR(MATCH($B49,'Ae5130'!$A$2:$A$47,0))," ",LOOKUP($B49,'Ae5130'!$A$2:$B$47))</f>
        <v xml:space="preserve"> </v>
      </c>
      <c r="R49" s="12" t="str">
        <f>IF(ISERROR(MATCH($B49,'Ae5130'!$A$2:$A$47,0))," ",LOOKUP($B49,'Ae5130'!$A$2:$C$47))</f>
        <v xml:space="preserve"> </v>
      </c>
      <c r="S49" s="12" t="str">
        <f>IF(ISERROR(MATCH($B49,'Ae5130'!$A$2:$A$47,0))," ",LOOKUP($B49,'Ae5130'!$A$2:$D$47))</f>
        <v xml:space="preserve"> </v>
      </c>
      <c r="T49" s="12" t="str">
        <f>IF(ISERROR(MATCH($B49,'Ae5130'!$A$2:$A$47,0))," ",LOOKUP($B49,'Ae5130'!$A$2:$E$47))</f>
        <v xml:space="preserve"> </v>
      </c>
      <c r="U49" s="12" t="str">
        <f>IF(ISERROR(MATCH($B49,'Ae5130'!$A$2:$A$47,0))," ",LOOKUP($B49,'Ae5130'!$A$2:$F$47))</f>
        <v xml:space="preserve"> </v>
      </c>
      <c r="V49" s="12" t="str">
        <f>IF(ISERROR(MATCH($B49,'Ae5130'!$A$2:$A$47,0))," ",LOOKUP($B49,'Ae5130'!$A$2:$G$47))</f>
        <v xml:space="preserve"> </v>
      </c>
      <c r="W49" s="13" t="str">
        <f>IF(ISERROR(MATCH($B49,'Ae5159'!$A$2:$A$54,0))," ",LOOKUP($B49,'Ae5159'!$A$2:$B$54))</f>
        <v xml:space="preserve"> </v>
      </c>
      <c r="X49" s="13" t="str">
        <f>IF(ISERROR(MATCH($B49,'Ae5159'!$A$2:$A$54,0))," ",LOOKUP($B49,'Ae5159'!$A$2:$C$54))</f>
        <v xml:space="preserve"> </v>
      </c>
      <c r="Y49" s="13" t="str">
        <f>IF(ISERROR(MATCH($B49,'Ae5159'!$A$2:$A$54,0))," ",LOOKUP($B49,'Ae5159'!$A$2:$D$54))</f>
        <v xml:space="preserve"> </v>
      </c>
      <c r="Z49" s="13" t="str">
        <f>IF(ISERROR(MATCH($B49,'Ae5159'!$A$2:$A$54,0))," ",LOOKUP($B49,'Ae5159'!$A$2:$E$54))</f>
        <v xml:space="preserve"> </v>
      </c>
      <c r="AA49" s="13" t="str">
        <f>IF(ISERROR(MATCH($B49,'Ae5159'!$A$2:$A$54,0))," ",LOOKUP($B49,'Ae5159'!$A$2:$F$54))</f>
        <v xml:space="preserve"> </v>
      </c>
      <c r="AB49" s="13" t="str">
        <f>IF(ISERROR(MATCH($B49,'Ae5159'!$A$2:$A$54,0))," ",LOOKUP($B49,'Ae5159'!$A$2:$G$54))</f>
        <v xml:space="preserve"> </v>
      </c>
      <c r="AC49" s="13" t="str">
        <f>IF(ISERROR(MATCH($B49,'Ae5159'!$A$2:$A$54,0))," ",LOOKUP($B49,'Ae5159'!$A$2:$H$54))</f>
        <v xml:space="preserve"> </v>
      </c>
      <c r="AD49" s="13" t="str">
        <f>IF(ISERROR(MATCH($B49,'Ae5159'!$A$2:$A$54,0))," ",LOOKUP($B49,'Ae5159'!$A$2:$I$54))</f>
        <v xml:space="preserve"> </v>
      </c>
      <c r="AE49" s="13" t="str">
        <f>IF(ISERROR(MATCH($B49,'Ae5159'!$A$2:$A$54,0))," ",LOOKUP($B49,'Ae5159'!$A$2:$J$54))</f>
        <v xml:space="preserve"> </v>
      </c>
      <c r="AF49" s="13" t="str">
        <f>IF(ISERROR(MATCH($B49,'Ae5159'!$A$2:$A$54,0))," ",LOOKUP($B49,'Ae5159'!$A$2:$K$54))</f>
        <v xml:space="preserve"> </v>
      </c>
      <c r="AG49" s="13" t="str">
        <f>IF(ISERROR(MATCH($B49,'Ae5159'!$A$2:$A$54,0))," ",LOOKUP($B49,'Ae5159'!$A$2:$L$54))</f>
        <v xml:space="preserve"> </v>
      </c>
      <c r="AH49" s="13" t="str">
        <f>IF(ISERROR(MATCH($B49,'Ae5159'!$A$2:$A$54,0))," ",LOOKUP($B49,'Ae5159'!$A$2:$M$54))</f>
        <v xml:space="preserve"> </v>
      </c>
      <c r="AI49" s="13" t="str">
        <f>IF(ISERROR(MATCH($B49,'Ae5159'!$A$2:$A$54,0))," ",LOOKUP($B49,'Ae5159'!$A$2:$N$54))</f>
        <v xml:space="preserve"> </v>
      </c>
      <c r="AJ49" s="13" t="str">
        <f>IF(ISERROR(MATCH($B49,'Ae5159'!$A$2:$A$54,0))," ",LOOKUP($B49,'Ae5159'!$A$2:$O$54))</f>
        <v xml:space="preserve"> </v>
      </c>
      <c r="AK49" s="13" t="str">
        <f>IF(ISERROR(MATCH($B49,'Ae5159'!$A$2:$A$54,0))," ",LOOKUP($B49,'Ae5159'!$A$2:$P$54))</f>
        <v xml:space="preserve"> </v>
      </c>
      <c r="AL49" s="13" t="str">
        <f>IF(ISERROR(MATCH($B49,'Ae5159'!$A$2:$A$54,0))," ",LOOKUP($B49,'Ae5159'!$A$2:$Q$54))</f>
        <v xml:space="preserve"> </v>
      </c>
      <c r="AM49" s="13" t="str">
        <f>IF(ISERROR(MATCH($B49,'Ae5159'!$A$2:$A$54,0))," ",LOOKUP($B49,'Ae5159'!$A$2:$R$54))</f>
        <v xml:space="preserve"> </v>
      </c>
      <c r="AN49" s="13" t="str">
        <f>IF(ISERROR(MATCH($B49,'Ae5159'!$A$2:$A$54,0))," ",LOOKUP($B49,'Ae5159'!$A$2:$S$54))</f>
        <v xml:space="preserve"> </v>
      </c>
      <c r="AO49" s="12">
        <f>IF(ISERROR(MATCH($B49,'Ar5159'!$A$2:$A$54,0))," ",LOOKUP($B49,'Ar5159'!$A$2:$B$54))</f>
        <v>66062</v>
      </c>
      <c r="AP49" s="12">
        <f>IF(ISERROR(MATCH($B49,'Ar5159'!$A$2:$A$54,0))," ",LOOKUP($B49,'Ar5159'!$A$2:$C$54))</f>
        <v>12397</v>
      </c>
      <c r="AQ49" s="12">
        <f>IF(ISERROR(MATCH($B49,'Ar5159'!$A$2:$A$54,0))," ",LOOKUP($B49,'Ar5159'!$A$2:$D$54))</f>
        <v>0</v>
      </c>
      <c r="AR49" s="12">
        <f>IF(ISERROR(MATCH($B49,'Ar5159'!$A$2:$A$54,0))," ",LOOKUP($B49,'Ar5159'!$A$2:$E$54))</f>
        <v>1934</v>
      </c>
      <c r="AS49" s="12">
        <f>IF(ISERROR(MATCH($B49,'Ar5159'!$A$2:$A$54,0))," ",LOOKUP($B49,'Ar5159'!$A$2:$F$54))</f>
        <v>806</v>
      </c>
      <c r="AT49" s="12">
        <f>IF(ISERROR(MATCH($B49,'Ar5159'!$A$2:$A$54,0))," ",LOOKUP($B49,'Ar5159'!$A$2:$G$54))</f>
        <v>114</v>
      </c>
      <c r="AU49" s="12">
        <f>IF(ISERROR(MATCH($B49,'Ar5159'!$A$2:$A$54,0))," ",LOOKUP($B49,'Ar5159'!$A$2:$H$54))</f>
        <v>0</v>
      </c>
      <c r="AV49" s="12">
        <f>IF(ISERROR(MATCH($B49,'Ar5159'!$A$2:$A$54,0))," ",LOOKUP($B49,'Ar5159'!$A$2:$I$54))</f>
        <v>66</v>
      </c>
      <c r="AW49" s="12">
        <f>IF(ISERROR(MATCH($B49,'Ar5159'!$A$2:$A$54,0))," ",LOOKUP($B49,'Ar5159'!$A$2:$J$54))</f>
        <v>115</v>
      </c>
      <c r="AX49" s="12">
        <f>IF(ISERROR(MATCH($B49,'Ar5159'!$A$2:$A$54,0))," ",LOOKUP($B49,'Ar5159'!$A$2:$K$54))</f>
        <v>7</v>
      </c>
      <c r="AY49" s="12">
        <f>IF(ISERROR(MATCH($B49,'Ar5159'!$A$2:$A$54,0))," ",LOOKUP($B49,'Ar5159'!$A$2:$L$54))</f>
        <v>0</v>
      </c>
      <c r="AZ49" s="12">
        <f>IF(ISERROR(MATCH($B49,'Ar5159'!$A$2:$A$54,0))," ",LOOKUP($B49,'Ar5159'!$A$2:$M$54))</f>
        <v>2</v>
      </c>
      <c r="BA49" s="12">
        <f>IF(ISERROR(MATCH($B49,'Ar5159'!$A$2:$A$54,0))," ",LOOKUP($B49,'Ar5159'!$A$2:$N$54))</f>
        <v>692745</v>
      </c>
      <c r="BB49" s="12">
        <f>IF(ISERROR(MATCH($B49,'Ar5159'!$A$2:$A$54,0))," ",LOOKUP($B49,'Ar5159'!$A$2:$O$54))</f>
        <v>17433</v>
      </c>
      <c r="BC49" s="12">
        <f>IF(ISERROR(MATCH($B49,'Ar5159'!$A$2:$A$54,0))," ",LOOKUP($B49,'Ar5159'!$A$2:$P$54))</f>
        <v>5553</v>
      </c>
      <c r="BD49" s="12">
        <f>IF(ISERROR(MATCH($B49,'Ar5159'!$A$2:$A$54,0))," ",LOOKUP($B49,'Ar5159'!$A$2:$Q$54))</f>
        <v>424</v>
      </c>
      <c r="BE49" s="12">
        <f>IF(ISERROR(MATCH($B49,'Ar5159'!$A$2:$A$54,0))," ",LOOKUP($B49,'Ar5159'!$A$2:$R$54))</f>
        <v>957</v>
      </c>
      <c r="BF49" s="12">
        <f>IF(ISERROR(MATCH($B49,'Ar5159'!$A$2:$A$54,0))," ",LOOKUP($B49,'Ar5159'!$A$2:$S$54))</f>
        <v>0</v>
      </c>
      <c r="BG49" s="13" t="str">
        <f>IF(ISERROR(MATCH($B49,'Aw5159'!$A$1:$A$49,0))," ",LOOKUP($B49,'Aw5159'!$A$1:$B$49))</f>
        <v xml:space="preserve"> </v>
      </c>
      <c r="BH49" s="13" t="str">
        <f>IF(ISERROR(MATCH($B49,'Aw5159'!$A$1:$A$49,0))," ",LOOKUP($B49,'Aw5159'!$A$1:$C$49))</f>
        <v xml:space="preserve"> </v>
      </c>
      <c r="BI49" s="13" t="str">
        <f>IF(ISERROR(MATCH($B49,'Aw5159'!$A$1:$A$49,0))," ",LOOKUP($B49,'Aw5159'!$A$1:$D$49))</f>
        <v xml:space="preserve"> </v>
      </c>
      <c r="BJ49" s="12" t="str">
        <f>IF(ISERROR(MATCH($B49,Abui3!$A$2:$A$47,0))," ",LOOKUP($B49,Abui3!$A$2:$B$47))</f>
        <v xml:space="preserve"> </v>
      </c>
      <c r="BK49" s="12" t="str">
        <f>IF(ISERROR(MATCH($B49,Abui3!$A$2:$A$47,0))," ",LOOKUP($B49,Abui3!$A$2:$C$47))</f>
        <v xml:space="preserve"> </v>
      </c>
      <c r="BL49" s="12" t="str">
        <f>IF(ISERROR(MATCH($B49,Abui3!$A$2:$A$47,0))," ",LOOKUP($B49,Abui3!$A$2:$D$47))</f>
        <v xml:space="preserve"> </v>
      </c>
      <c r="BM49" s="12" t="str">
        <f>IF(ISERROR(MATCH($B49,Abui3!$A$2:$A$47,0))," ",LOOKUP($B49,Abui3!$A$2:$E$47))</f>
        <v xml:space="preserve"> </v>
      </c>
    </row>
    <row r="50" spans="1:65" x14ac:dyDescent="0.2">
      <c r="A50" s="2" t="s">
        <v>46</v>
      </c>
      <c r="B50" s="3" t="s">
        <v>99</v>
      </c>
      <c r="C50" s="12">
        <f>IF(ISERROR(MATCH($B50,'Ar207'!$A$2:$A$54,0))," ",LOOKUP($B50,'Ar207'!$A$2:$B$54))</f>
        <v>8300</v>
      </c>
      <c r="D50" s="12">
        <f>IF(ISERROR(MATCH($B50,'Ar207'!$A$2:$A$54,0))," ",LOOKUP($B50,'Ar207'!$A$2:$C$54))</f>
        <v>48</v>
      </c>
      <c r="E50" s="12">
        <f>IF(ISERROR(MATCH($B50,'Ar207'!$A$2:$A$54,0))," ",LOOKUP($B50,'Ar207'!$A$2:$D$54))</f>
        <v>2</v>
      </c>
      <c r="F50" s="13">
        <f>IF(ISERROR(MATCH($B50,'Ae207'!$A$2:$A$54,0))," ",LOOKUP($B50,'Ae207'!$A$2:$B$54))</f>
        <v>0</v>
      </c>
      <c r="G50" s="13">
        <f>IF(ISERROR(MATCH(B50,'Ae207'!$A$2:$A$46,0))," ",LOOKUP($B50,'Ae207'!$A$2:$C$46))</f>
        <v>0</v>
      </c>
      <c r="H50" s="13">
        <f>IF(ISERROR(MATCH($B50,'Ae207'!$A$2:$A$46,0))," ",LOOKUP($B50,'Ae207'!$A$2:$D$46))</f>
        <v>0</v>
      </c>
      <c r="I50" s="12">
        <f>IF(ISERROR(MATCH($B50,'Ar581'!$A$2:$A$56,0))," ",_xlfn.XLOOKUP($B50,'Ar581'!$A$2:$A$56,'Ar581'!$B$2:$B$56,"NA",0))</f>
        <v>30154</v>
      </c>
      <c r="J50" s="19">
        <f>IF(ISERROR(MATCH($B50,'Ar581'!$A$2:$A$56,0))," ",_xlfn.XLOOKUP($B50,'Ar581'!$A$2:$A$56,'Ar581'!$C$2:$C$56,"NA",0))</f>
        <v>1708552</v>
      </c>
      <c r="K50" s="13">
        <f>IF(ISERROR(MATCH($B50,'Ar5130'!$A$2:$A$55,0))," ",LOOKUP($B50,'Ar5130'!$A$2:$B$55))</f>
        <v>1046</v>
      </c>
      <c r="L50" s="13">
        <f>IF(ISERROR(MATCH($B50,'Ar5130'!$A$2:$A$55,0))," ",LOOKUP($B50,'Ar5130'!$A$2:$C$55))</f>
        <v>118</v>
      </c>
      <c r="M50" s="13">
        <f>IF(ISERROR(MATCH($B50,'Ar5130'!$A$2:$A$55,0))," ",LOOKUP($B50,'Ar5130'!$A$2:$D$55))</f>
        <v>6</v>
      </c>
      <c r="N50" s="13">
        <f>IF(ISERROR(MATCH($B50,'Ar5130'!$A$2:$A$55,0))," ",LOOKUP($B50,'Ar5130'!$A$2:$E$55))</f>
        <v>0</v>
      </c>
      <c r="O50" s="13">
        <f>IF(ISERROR(MATCH($B50,'Ar5130'!$A$2:$A$55,0))," ",LOOKUP($B50,'Ar5130'!$A$2:$F$55))</f>
        <v>0</v>
      </c>
      <c r="P50" s="13">
        <f>IF(ISERROR(MATCH($B50,'Ar5130'!$A$2:$A$55,0))," ",LOOKUP($B50,'Ar5130'!$A$2:$G$55))</f>
        <v>0</v>
      </c>
      <c r="Q50" s="12">
        <f>IF(ISERROR(MATCH($B50,'Ae5130'!$A$2:$A$47,0))," ",LOOKUP($B50,'Ae5130'!$A$2:$B$47))</f>
        <v>0</v>
      </c>
      <c r="R50" s="12">
        <f>IF(ISERROR(MATCH($B50,'Ae5130'!$A$2:$A$47,0))," ",LOOKUP($B50,'Ae5130'!$A$2:$C$47))</f>
        <v>0</v>
      </c>
      <c r="S50" s="12">
        <f>IF(ISERROR(MATCH($B50,'Ae5130'!$A$2:$A$47,0))," ",LOOKUP($B50,'Ae5130'!$A$2:$D$47))</f>
        <v>0</v>
      </c>
      <c r="T50" s="12">
        <f>IF(ISERROR(MATCH($B50,'Ae5130'!$A$2:$A$47,0))," ",LOOKUP($B50,'Ae5130'!$A$2:$E$47))</f>
        <v>0</v>
      </c>
      <c r="U50" s="12">
        <f>IF(ISERROR(MATCH($B50,'Ae5130'!$A$2:$A$47,0))," ",LOOKUP($B50,'Ae5130'!$A$2:$F$47))</f>
        <v>0</v>
      </c>
      <c r="V50" s="12">
        <f>IF(ISERROR(MATCH($B50,'Ae5130'!$A$2:$A$47,0))," ",LOOKUP($B50,'Ae5130'!$A$2:$G$47))</f>
        <v>0</v>
      </c>
      <c r="W50" s="13">
        <f>IF(ISERROR(MATCH($B50,'Ae5159'!$A$2:$A$54,0))," ",LOOKUP($B50,'Ae5159'!$A$2:$B$54))</f>
        <v>0</v>
      </c>
      <c r="X50" s="13">
        <f>IF(ISERROR(MATCH($B50,'Ae5159'!$A$2:$A$54,0))," ",LOOKUP($B50,'Ae5159'!$A$2:$C$54))</f>
        <v>0</v>
      </c>
      <c r="Y50" s="13">
        <f>IF(ISERROR(MATCH($B50,'Ae5159'!$A$2:$A$54,0))," ",LOOKUP($B50,'Ae5159'!$A$2:$D$54))</f>
        <v>0</v>
      </c>
      <c r="Z50" s="13">
        <f>IF(ISERROR(MATCH($B50,'Ae5159'!$A$2:$A$54,0))," ",LOOKUP($B50,'Ae5159'!$A$2:$E$54))</f>
        <v>0</v>
      </c>
      <c r="AA50" s="13">
        <f>IF(ISERROR(MATCH($B50,'Ae5159'!$A$2:$A$54,0))," ",LOOKUP($B50,'Ae5159'!$A$2:$F$54))</f>
        <v>0</v>
      </c>
      <c r="AB50" s="13">
        <f>IF(ISERROR(MATCH($B50,'Ae5159'!$A$2:$A$54,0))," ",LOOKUP($B50,'Ae5159'!$A$2:$G$54))</f>
        <v>0</v>
      </c>
      <c r="AC50" s="13">
        <f>IF(ISERROR(MATCH($B50,'Ae5159'!$A$2:$A$54,0))," ",LOOKUP($B50,'Ae5159'!$A$2:$H$54))</f>
        <v>0</v>
      </c>
      <c r="AD50" s="13">
        <f>IF(ISERROR(MATCH($B50,'Ae5159'!$A$2:$A$54,0))," ",LOOKUP($B50,'Ae5159'!$A$2:$I$54))</f>
        <v>0</v>
      </c>
      <c r="AE50" s="13">
        <f>IF(ISERROR(MATCH($B50,'Ae5159'!$A$2:$A$54,0))," ",LOOKUP($B50,'Ae5159'!$A$2:$J$54))</f>
        <v>0</v>
      </c>
      <c r="AF50" s="13">
        <f>IF(ISERROR(MATCH($B50,'Ae5159'!$A$2:$A$54,0))," ",LOOKUP($B50,'Ae5159'!$A$2:$K$54))</f>
        <v>0</v>
      </c>
      <c r="AG50" s="13">
        <f>IF(ISERROR(MATCH($B50,'Ae5159'!$A$2:$A$54,0))," ",LOOKUP($B50,'Ae5159'!$A$2:$L$54))</f>
        <v>0</v>
      </c>
      <c r="AH50" s="13">
        <f>IF(ISERROR(MATCH($B50,'Ae5159'!$A$2:$A$54,0))," ",LOOKUP($B50,'Ae5159'!$A$2:$M$54))</f>
        <v>0</v>
      </c>
      <c r="AI50" s="13">
        <f>IF(ISERROR(MATCH($B50,'Ae5159'!$A$2:$A$54,0))," ",LOOKUP($B50,'Ae5159'!$A$2:$N$54))</f>
        <v>0</v>
      </c>
      <c r="AJ50" s="13">
        <f>IF(ISERROR(MATCH($B50,'Ae5159'!$A$2:$A$54,0))," ",LOOKUP($B50,'Ae5159'!$A$2:$O$54))</f>
        <v>0</v>
      </c>
      <c r="AK50" s="13">
        <f>IF(ISERROR(MATCH($B50,'Ae5159'!$A$2:$A$54,0))," ",LOOKUP($B50,'Ae5159'!$A$2:$P$54))</f>
        <v>0</v>
      </c>
      <c r="AL50" s="13">
        <f>IF(ISERROR(MATCH($B50,'Ae5159'!$A$2:$A$54,0))," ",LOOKUP($B50,'Ae5159'!$A$2:$Q$54))</f>
        <v>0</v>
      </c>
      <c r="AM50" s="13">
        <f>IF(ISERROR(MATCH($B50,'Ae5159'!$A$2:$A$54,0))," ",LOOKUP($B50,'Ae5159'!$A$2:$R$54))</f>
        <v>0</v>
      </c>
      <c r="AN50" s="13">
        <f>IF(ISERROR(MATCH($B50,'Ae5159'!$A$2:$A$54,0))," ",LOOKUP($B50,'Ae5159'!$A$2:$S$54))</f>
        <v>0</v>
      </c>
      <c r="AO50" s="12">
        <f>IF(ISERROR(MATCH($B50,'Ar5159'!$A$2:$A$54,0))," ",LOOKUP($B50,'Ar5159'!$A$2:$B$54))</f>
        <v>12736</v>
      </c>
      <c r="AP50" s="12">
        <f>IF(ISERROR(MATCH($B50,'Ar5159'!$A$2:$A$54,0))," ",LOOKUP($B50,'Ar5159'!$A$2:$C$54))</f>
        <v>7199</v>
      </c>
      <c r="AQ50" s="12">
        <f>IF(ISERROR(MATCH($B50,'Ar5159'!$A$2:$A$54,0))," ",LOOKUP($B50,'Ar5159'!$A$2:$D$54))</f>
        <v>0</v>
      </c>
      <c r="AR50" s="12">
        <f>IF(ISERROR(MATCH($B50,'Ar5159'!$A$2:$A$54,0))," ",LOOKUP($B50,'Ar5159'!$A$2:$E$54))</f>
        <v>1528</v>
      </c>
      <c r="AS50" s="12">
        <f>IF(ISERROR(MATCH($B50,'Ar5159'!$A$2:$A$54,0))," ",LOOKUP($B50,'Ar5159'!$A$2:$F$54))</f>
        <v>1</v>
      </c>
      <c r="AT50" s="12">
        <f>IF(ISERROR(MATCH($B50,'Ar5159'!$A$2:$A$54,0))," ",LOOKUP($B50,'Ar5159'!$A$2:$G$54))</f>
        <v>2</v>
      </c>
      <c r="AU50" s="12">
        <f>IF(ISERROR(MATCH($B50,'Ar5159'!$A$2:$A$54,0))," ",LOOKUP($B50,'Ar5159'!$A$2:$H$54))</f>
        <v>0</v>
      </c>
      <c r="AV50" s="12">
        <f>IF(ISERROR(MATCH($B50,'Ar5159'!$A$2:$A$54,0))," ",LOOKUP($B50,'Ar5159'!$A$2:$I$54))</f>
        <v>1</v>
      </c>
      <c r="AW50" s="12">
        <f>IF(ISERROR(MATCH($B50,'Ar5159'!$A$2:$A$54,0))," ",LOOKUP($B50,'Ar5159'!$A$2:$J$54))</f>
        <v>1</v>
      </c>
      <c r="AX50" s="12">
        <f>IF(ISERROR(MATCH($B50,'Ar5159'!$A$2:$A$54,0))," ",LOOKUP($B50,'Ar5159'!$A$2:$K$54))</f>
        <v>0</v>
      </c>
      <c r="AY50" s="12">
        <f>IF(ISERROR(MATCH($B50,'Ar5159'!$A$2:$A$54,0))," ",LOOKUP($B50,'Ar5159'!$A$2:$L$54))</f>
        <v>0</v>
      </c>
      <c r="AZ50" s="12">
        <f>IF(ISERROR(MATCH($B50,'Ar5159'!$A$2:$A$54,0))," ",LOOKUP($B50,'Ar5159'!$A$2:$M$54))</f>
        <v>0</v>
      </c>
      <c r="BA50" s="12">
        <f>IF(ISERROR(MATCH($B50,'Ar5159'!$A$2:$A$54,0))," ",LOOKUP($B50,'Ar5159'!$A$2:$N$54))</f>
        <v>140532</v>
      </c>
      <c r="BB50" s="12">
        <f>IF(ISERROR(MATCH($B50,'Ar5159'!$A$2:$A$54,0))," ",LOOKUP($B50,'Ar5159'!$A$2:$O$54))</f>
        <v>13571</v>
      </c>
      <c r="BC50" s="12">
        <f>IF(ISERROR(MATCH($B50,'Ar5159'!$A$2:$A$54,0))," ",LOOKUP($B50,'Ar5159'!$A$2:$P$54))</f>
        <v>5</v>
      </c>
      <c r="BD50" s="12">
        <f>IF(ISERROR(MATCH($B50,'Ar5159'!$A$2:$A$54,0))," ",LOOKUP($B50,'Ar5159'!$A$2:$Q$54))</f>
        <v>0</v>
      </c>
      <c r="BE50" s="12">
        <f>IF(ISERROR(MATCH($B50,'Ar5159'!$A$2:$A$54,0))," ",LOOKUP($B50,'Ar5159'!$A$2:$R$54))</f>
        <v>0</v>
      </c>
      <c r="BF50" s="12">
        <f>IF(ISERROR(MATCH($B50,'Ar5159'!$A$2:$A$54,0))," ",LOOKUP($B50,'Ar5159'!$A$2:$S$54))</f>
        <v>0</v>
      </c>
      <c r="BG50" s="13" t="str">
        <f>IF(ISERROR(MATCH($B50,'Aw5159'!$A$1:$A$49,0))," ",LOOKUP($B50,'Aw5159'!$A$1:$B$49))</f>
        <v xml:space="preserve"> </v>
      </c>
      <c r="BH50" s="13" t="str">
        <f>IF(ISERROR(MATCH($B50,'Aw5159'!$A$1:$A$49,0))," ",LOOKUP($B50,'Aw5159'!$A$1:$C$49))</f>
        <v xml:space="preserve"> </v>
      </c>
      <c r="BI50" s="13" t="str">
        <f>IF(ISERROR(MATCH($B50,'Aw5159'!$A$1:$A$49,0))," ",LOOKUP($B50,'Aw5159'!$A$1:$D$49))</f>
        <v xml:space="preserve"> </v>
      </c>
      <c r="BJ50" s="12" t="str">
        <f>IF(ISERROR(MATCH($B50,Abui3!$A$2:$A$47,0))," ",LOOKUP($B50,Abui3!$A$2:$B$47))</f>
        <v xml:space="preserve"> </v>
      </c>
      <c r="BK50" s="12" t="str">
        <f>IF(ISERROR(MATCH($B50,Abui3!$A$2:$A$47,0))," ",LOOKUP($B50,Abui3!$A$2:$C$47))</f>
        <v xml:space="preserve"> </v>
      </c>
      <c r="BL50" s="12" t="str">
        <f>IF(ISERROR(MATCH($B50,Abui3!$A$2:$A$47,0))," ",LOOKUP($B50,Abui3!$A$2:$D$47))</f>
        <v xml:space="preserve"> </v>
      </c>
      <c r="BM50" s="12" t="str">
        <f>IF(ISERROR(MATCH($B50,Abui3!$A$2:$A$47,0))," ",LOOKUP($B50,Abui3!$A$2:$E$47))</f>
        <v xml:space="preserve"> </v>
      </c>
    </row>
    <row r="51" spans="1:65" x14ac:dyDescent="0.2">
      <c r="A51" s="2" t="s">
        <v>47</v>
      </c>
      <c r="B51" s="3" t="s">
        <v>100</v>
      </c>
      <c r="C51" s="12">
        <f>IF(ISERROR(MATCH($B51,'Ar207'!$A$2:$A$54,0))," ",LOOKUP($B51,'Ar207'!$A$2:$B$54))</f>
        <v>651</v>
      </c>
      <c r="D51" s="12">
        <f>IF(ISERROR(MATCH($B51,'Ar207'!$A$2:$A$54,0))," ",LOOKUP($B51,'Ar207'!$A$2:$C$54))</f>
        <v>0</v>
      </c>
      <c r="E51" s="12">
        <f>IF(ISERROR(MATCH($B51,'Ar207'!$A$2:$A$54,0))," ",LOOKUP($B51,'Ar207'!$A$2:$D$54))</f>
        <v>0</v>
      </c>
      <c r="F51" s="13">
        <f>IF(ISERROR(MATCH($B51,'Ae207'!$A$2:$A$54,0))," ",LOOKUP($B51,'Ae207'!$A$2:$B$54))</f>
        <v>0</v>
      </c>
      <c r="G51" s="13">
        <f>IF(ISERROR(MATCH(B51,'Ae207'!$A$2:$A$46,0))," ",LOOKUP($B51,'Ae207'!$A$2:$C$46))</f>
        <v>0</v>
      </c>
      <c r="H51" s="13">
        <f>IF(ISERROR(MATCH($B51,'Ae207'!$A$2:$A$46,0))," ",LOOKUP($B51,'Ae207'!$A$2:$D$46))</f>
        <v>0</v>
      </c>
      <c r="I51" s="12">
        <f>IF(ISERROR(MATCH($B51,'Ar581'!$A$2:$A$56,0))," ",_xlfn.XLOOKUP($B51,'Ar581'!$A$2:$A$56,'Ar581'!$B$2:$B$56,"NA",0))</f>
        <v>4703</v>
      </c>
      <c r="J51" s="19">
        <f>IF(ISERROR(MATCH($B51,'Ar581'!$A$2:$A$56,0))," ",_xlfn.XLOOKUP($B51,'Ar581'!$A$2:$A$56,'Ar581'!$C$2:$C$56,"NA",0))</f>
        <v>138231</v>
      </c>
      <c r="K51" s="13">
        <f>IF(ISERROR(MATCH($B51,'Ar5130'!$A$2:$A$55,0))," ",LOOKUP($B51,'Ar5130'!$A$2:$B$55))</f>
        <v>73</v>
      </c>
      <c r="L51" s="13">
        <f>IF(ISERROR(MATCH($B51,'Ar5130'!$A$2:$A$55,0))," ",LOOKUP($B51,'Ar5130'!$A$2:$C$55))</f>
        <v>0</v>
      </c>
      <c r="M51" s="13">
        <f>IF(ISERROR(MATCH($B51,'Ar5130'!$A$2:$A$55,0))," ",LOOKUP($B51,'Ar5130'!$A$2:$D$55))</f>
        <v>0</v>
      </c>
      <c r="N51" s="13">
        <f>IF(ISERROR(MATCH($B51,'Ar5130'!$A$2:$A$55,0))," ",LOOKUP($B51,'Ar5130'!$A$2:$E$55))</f>
        <v>0</v>
      </c>
      <c r="O51" s="13">
        <f>IF(ISERROR(MATCH($B51,'Ar5130'!$A$2:$A$55,0))," ",LOOKUP($B51,'Ar5130'!$A$2:$F$55))</f>
        <v>0</v>
      </c>
      <c r="P51" s="13">
        <f>IF(ISERROR(MATCH($B51,'Ar5130'!$A$2:$A$55,0))," ",LOOKUP($B51,'Ar5130'!$A$2:$G$55))</f>
        <v>0</v>
      </c>
      <c r="Q51" s="12" t="str">
        <f>IF(ISERROR(MATCH($B51,'Ae5130'!$A$2:$A$47,0))," ",LOOKUP($B51,'Ae5130'!$A$2:$B$47))</f>
        <v xml:space="preserve"> </v>
      </c>
      <c r="R51" s="12" t="str">
        <f>IF(ISERROR(MATCH($B51,'Ae5130'!$A$2:$A$47,0))," ",LOOKUP($B51,'Ae5130'!$A$2:$C$47))</f>
        <v xml:space="preserve"> </v>
      </c>
      <c r="S51" s="12" t="str">
        <f>IF(ISERROR(MATCH($B51,'Ae5130'!$A$2:$A$47,0))," ",LOOKUP($B51,'Ae5130'!$A$2:$D$47))</f>
        <v xml:space="preserve"> </v>
      </c>
      <c r="T51" s="12" t="str">
        <f>IF(ISERROR(MATCH($B51,'Ae5130'!$A$2:$A$47,0))," ",LOOKUP($B51,'Ae5130'!$A$2:$E$47))</f>
        <v xml:space="preserve"> </v>
      </c>
      <c r="U51" s="12" t="str">
        <f>IF(ISERROR(MATCH($B51,'Ae5130'!$A$2:$A$47,0))," ",LOOKUP($B51,'Ae5130'!$A$2:$F$47))</f>
        <v xml:space="preserve"> </v>
      </c>
      <c r="V51" s="12" t="str">
        <f>IF(ISERROR(MATCH($B51,'Ae5130'!$A$2:$A$47,0))," ",LOOKUP($B51,'Ae5130'!$A$2:$G$47))</f>
        <v xml:space="preserve"> </v>
      </c>
      <c r="W51" s="13">
        <f>IF(ISERROR(MATCH($B51,'Ae5159'!$A$2:$A$54,0))," ",LOOKUP($B51,'Ae5159'!$A$2:$B$54))</f>
        <v>0</v>
      </c>
      <c r="X51" s="13">
        <f>IF(ISERROR(MATCH($B51,'Ae5159'!$A$2:$A$54,0))," ",LOOKUP($B51,'Ae5159'!$A$2:$C$54))</f>
        <v>0</v>
      </c>
      <c r="Y51" s="13">
        <f>IF(ISERROR(MATCH($B51,'Ae5159'!$A$2:$A$54,0))," ",LOOKUP($B51,'Ae5159'!$A$2:$D$54))</f>
        <v>0</v>
      </c>
      <c r="Z51" s="13">
        <f>IF(ISERROR(MATCH($B51,'Ae5159'!$A$2:$A$54,0))," ",LOOKUP($B51,'Ae5159'!$A$2:$E$54))</f>
        <v>0</v>
      </c>
      <c r="AA51" s="13">
        <f>IF(ISERROR(MATCH($B51,'Ae5159'!$A$2:$A$54,0))," ",LOOKUP($B51,'Ae5159'!$A$2:$F$54))</f>
        <v>0</v>
      </c>
      <c r="AB51" s="13">
        <f>IF(ISERROR(MATCH($B51,'Ae5159'!$A$2:$A$54,0))," ",LOOKUP($B51,'Ae5159'!$A$2:$G$54))</f>
        <v>0</v>
      </c>
      <c r="AC51" s="13">
        <f>IF(ISERROR(MATCH($B51,'Ae5159'!$A$2:$A$54,0))," ",LOOKUP($B51,'Ae5159'!$A$2:$H$54))</f>
        <v>0</v>
      </c>
      <c r="AD51" s="13">
        <f>IF(ISERROR(MATCH($B51,'Ae5159'!$A$2:$A$54,0))," ",LOOKUP($B51,'Ae5159'!$A$2:$I$54))</f>
        <v>0</v>
      </c>
      <c r="AE51" s="13">
        <f>IF(ISERROR(MATCH($B51,'Ae5159'!$A$2:$A$54,0))," ",LOOKUP($B51,'Ae5159'!$A$2:$J$54))</f>
        <v>0</v>
      </c>
      <c r="AF51" s="13">
        <f>IF(ISERROR(MATCH($B51,'Ae5159'!$A$2:$A$54,0))," ",LOOKUP($B51,'Ae5159'!$A$2:$K$54))</f>
        <v>0</v>
      </c>
      <c r="AG51" s="13">
        <f>IF(ISERROR(MATCH($B51,'Ae5159'!$A$2:$A$54,0))," ",LOOKUP($B51,'Ae5159'!$A$2:$L$54))</f>
        <v>0</v>
      </c>
      <c r="AH51" s="13">
        <f>IF(ISERROR(MATCH($B51,'Ae5159'!$A$2:$A$54,0))," ",LOOKUP($B51,'Ae5159'!$A$2:$M$54))</f>
        <v>0</v>
      </c>
      <c r="AI51" s="13">
        <f>IF(ISERROR(MATCH($B51,'Ae5159'!$A$2:$A$54,0))," ",LOOKUP($B51,'Ae5159'!$A$2:$N$54))</f>
        <v>0</v>
      </c>
      <c r="AJ51" s="13">
        <f>IF(ISERROR(MATCH($B51,'Ae5159'!$A$2:$A$54,0))," ",LOOKUP($B51,'Ae5159'!$A$2:$O$54))</f>
        <v>0</v>
      </c>
      <c r="AK51" s="13">
        <f>IF(ISERROR(MATCH($B51,'Ae5159'!$A$2:$A$54,0))," ",LOOKUP($B51,'Ae5159'!$A$2:$P$54))</f>
        <v>0</v>
      </c>
      <c r="AL51" s="13">
        <f>IF(ISERROR(MATCH($B51,'Ae5159'!$A$2:$A$54,0))," ",LOOKUP($B51,'Ae5159'!$A$2:$Q$54))</f>
        <v>0</v>
      </c>
      <c r="AM51" s="13">
        <f>IF(ISERROR(MATCH($B51,'Ae5159'!$A$2:$A$54,0))," ",LOOKUP($B51,'Ae5159'!$A$2:$R$54))</f>
        <v>0</v>
      </c>
      <c r="AN51" s="13">
        <f>IF(ISERROR(MATCH($B51,'Ae5159'!$A$2:$A$54,0))," ",LOOKUP($B51,'Ae5159'!$A$2:$S$54))</f>
        <v>0</v>
      </c>
      <c r="AO51" s="12">
        <f>IF(ISERROR(MATCH($B51,'Ar5159'!$A$2:$A$54,0))," ",LOOKUP($B51,'Ar5159'!$A$2:$B$54))</f>
        <v>1589</v>
      </c>
      <c r="AP51" s="12">
        <f>IF(ISERROR(MATCH($B51,'Ar5159'!$A$2:$A$54,0))," ",LOOKUP($B51,'Ar5159'!$A$2:$C$54))</f>
        <v>105</v>
      </c>
      <c r="AQ51" s="12">
        <f>IF(ISERROR(MATCH($B51,'Ar5159'!$A$2:$A$54,0))," ",LOOKUP($B51,'Ar5159'!$A$2:$D$54))</f>
        <v>0</v>
      </c>
      <c r="AR51" s="12">
        <f>IF(ISERROR(MATCH($B51,'Ar5159'!$A$2:$A$54,0))," ",LOOKUP($B51,'Ar5159'!$A$2:$E$54))</f>
        <v>31</v>
      </c>
      <c r="AS51" s="12">
        <f>IF(ISERROR(MATCH($B51,'Ar5159'!$A$2:$A$54,0))," ",LOOKUP($B51,'Ar5159'!$A$2:$F$54))</f>
        <v>17</v>
      </c>
      <c r="AT51" s="12">
        <f>IF(ISERROR(MATCH($B51,'Ar5159'!$A$2:$A$54,0))," ",LOOKUP($B51,'Ar5159'!$A$2:$G$54))</f>
        <v>0</v>
      </c>
      <c r="AU51" s="12">
        <f>IF(ISERROR(MATCH($B51,'Ar5159'!$A$2:$A$54,0))," ",LOOKUP($B51,'Ar5159'!$A$2:$H$54))</f>
        <v>0</v>
      </c>
      <c r="AV51" s="12">
        <f>IF(ISERROR(MATCH($B51,'Ar5159'!$A$2:$A$54,0))," ",LOOKUP($B51,'Ar5159'!$A$2:$I$54))</f>
        <v>3</v>
      </c>
      <c r="AW51" s="12">
        <f>IF(ISERROR(MATCH($B51,'Ar5159'!$A$2:$A$54,0))," ",LOOKUP($B51,'Ar5159'!$A$2:$J$54))</f>
        <v>1</v>
      </c>
      <c r="AX51" s="12">
        <f>IF(ISERROR(MATCH($B51,'Ar5159'!$A$2:$A$54,0))," ",LOOKUP($B51,'Ar5159'!$A$2:$K$54))</f>
        <v>0</v>
      </c>
      <c r="AY51" s="12">
        <f>IF(ISERROR(MATCH($B51,'Ar5159'!$A$2:$A$54,0))," ",LOOKUP($B51,'Ar5159'!$A$2:$L$54))</f>
        <v>0</v>
      </c>
      <c r="AZ51" s="12">
        <f>IF(ISERROR(MATCH($B51,'Ar5159'!$A$2:$A$54,0))," ",LOOKUP($B51,'Ar5159'!$A$2:$M$54))</f>
        <v>1</v>
      </c>
      <c r="BA51" s="12">
        <f>IF(ISERROR(MATCH($B51,'Ar5159'!$A$2:$A$54,0))," ",LOOKUP($B51,'Ar5159'!$A$2:$N$54))</f>
        <v>14569</v>
      </c>
      <c r="BB51" s="12">
        <f>IF(ISERROR(MATCH($B51,'Ar5159'!$A$2:$A$54,0))," ",LOOKUP($B51,'Ar5159'!$A$2:$O$54))</f>
        <v>307</v>
      </c>
      <c r="BC51" s="12">
        <f>IF(ISERROR(MATCH($B51,'Ar5159'!$A$2:$A$54,0))," ",LOOKUP($B51,'Ar5159'!$A$2:$P$54))</f>
        <v>197</v>
      </c>
      <c r="BD51" s="12">
        <f>IF(ISERROR(MATCH($B51,'Ar5159'!$A$2:$A$54,0))," ",LOOKUP($B51,'Ar5159'!$A$2:$Q$54))</f>
        <v>8</v>
      </c>
      <c r="BE51" s="12">
        <f>IF(ISERROR(MATCH($B51,'Ar5159'!$A$2:$A$54,0))," ",LOOKUP($B51,'Ar5159'!$A$2:$R$54))</f>
        <v>0</v>
      </c>
      <c r="BF51" s="12">
        <f>IF(ISERROR(MATCH($B51,'Ar5159'!$A$2:$A$54,0))," ",LOOKUP($B51,'Ar5159'!$A$2:$S$54))</f>
        <v>0</v>
      </c>
      <c r="BG51" s="13" t="str">
        <f>IF(ISERROR(MATCH($B51,'Aw5159'!$A$1:$A$49,0))," ",LOOKUP($B51,'Aw5159'!$A$1:$B$49))</f>
        <v xml:space="preserve"> </v>
      </c>
      <c r="BH51" s="13" t="str">
        <f>IF(ISERROR(MATCH($B51,'Aw5159'!$A$1:$A$49,0))," ",LOOKUP($B51,'Aw5159'!$A$1:$C$49))</f>
        <v xml:space="preserve"> </v>
      </c>
      <c r="BI51" s="13" t="str">
        <f>IF(ISERROR(MATCH($B51,'Aw5159'!$A$1:$A$49,0))," ",LOOKUP($B51,'Aw5159'!$A$1:$D$49))</f>
        <v xml:space="preserve"> </v>
      </c>
      <c r="BJ51" s="12" t="str">
        <f>IF(ISERROR(MATCH($B51,Abui3!$A$2:$A$47,0))," ",LOOKUP($B51,Abui3!$A$2:$B$47))</f>
        <v xml:space="preserve"> </v>
      </c>
      <c r="BK51" s="12" t="str">
        <f>IF(ISERROR(MATCH($B51,Abui3!$A$2:$A$47,0))," ",LOOKUP($B51,Abui3!$A$2:$C$47))</f>
        <v xml:space="preserve"> </v>
      </c>
      <c r="BL51" s="12" t="str">
        <f>IF(ISERROR(MATCH($B51,Abui3!$A$2:$A$47,0))," ",LOOKUP($B51,Abui3!$A$2:$D$47))</f>
        <v xml:space="preserve"> </v>
      </c>
      <c r="BM51" s="12" t="str">
        <f>IF(ISERROR(MATCH($B51,Abui3!$A$2:$A$47,0))," ",LOOKUP($B51,Abui3!$A$2:$E$47))</f>
        <v xml:space="preserve"> </v>
      </c>
    </row>
    <row r="52" spans="1:65" x14ac:dyDescent="0.2">
      <c r="A52" s="2" t="s">
        <v>48</v>
      </c>
      <c r="B52" s="3" t="s">
        <v>101</v>
      </c>
      <c r="C52" s="12">
        <f>IF(ISERROR(MATCH($B52,'Ar207'!$A$2:$A$54,0))," ",LOOKUP($B52,'Ar207'!$A$2:$B$54))</f>
        <v>97232</v>
      </c>
      <c r="D52" s="12">
        <f>IF(ISERROR(MATCH($B52,'Ar207'!$A$2:$A$54,0))," ",LOOKUP($B52,'Ar207'!$A$2:$C$54))</f>
        <v>937</v>
      </c>
      <c r="E52" s="12">
        <f>IF(ISERROR(MATCH($B52,'Ar207'!$A$2:$A$54,0))," ",LOOKUP($B52,'Ar207'!$A$2:$D$54))</f>
        <v>413</v>
      </c>
      <c r="F52" s="13">
        <f>IF(ISERROR(MATCH($B52,'Ae207'!$A$2:$A$54,0))," ",LOOKUP($B52,'Ae207'!$A$2:$B$54))</f>
        <v>0</v>
      </c>
      <c r="G52" s="13">
        <f>IF(ISERROR(MATCH(B52,'Ae207'!$A$2:$A$46,0))," ",LOOKUP($B52,'Ae207'!$A$2:$C$46))</f>
        <v>0</v>
      </c>
      <c r="H52" s="13">
        <f>IF(ISERROR(MATCH($B52,'Ae207'!$A$2:$A$46,0))," ",LOOKUP($B52,'Ae207'!$A$2:$D$46))</f>
        <v>0</v>
      </c>
      <c r="I52" s="12">
        <f>IF(ISERROR(MATCH($B52,'Ar581'!$A$2:$A$56,0))," ",_xlfn.XLOOKUP($B52,'Ar581'!$A$2:$A$56,'Ar581'!$B$2:$B$56,"NA",0))</f>
        <v>237213</v>
      </c>
      <c r="J52" s="19">
        <f>IF(ISERROR(MATCH($B52,'Ar581'!$A$2:$A$56,0))," ",_xlfn.XLOOKUP($B52,'Ar581'!$A$2:$A$56,'Ar581'!$C$2:$C$56,"NA",0))</f>
        <v>17984361</v>
      </c>
      <c r="K52" s="13">
        <f>IF(ISERROR(MATCH($B52,'Ar5130'!$A$2:$A$55,0))," ",LOOKUP($B52,'Ar5130'!$A$2:$B$55))</f>
        <v>23327</v>
      </c>
      <c r="L52" s="13">
        <f>IF(ISERROR(MATCH($B52,'Ar5130'!$A$2:$A$55,0))," ",LOOKUP($B52,'Ar5130'!$A$2:$C$55))</f>
        <v>4010</v>
      </c>
      <c r="M52" s="13">
        <f>IF(ISERROR(MATCH($B52,'Ar5130'!$A$2:$A$55,0))," ",LOOKUP($B52,'Ar5130'!$A$2:$D$55))</f>
        <v>196</v>
      </c>
      <c r="N52" s="13">
        <f>IF(ISERROR(MATCH($B52,'Ar5130'!$A$2:$A$55,0))," ",LOOKUP($B52,'Ar5130'!$A$2:$E$55))</f>
        <v>43</v>
      </c>
      <c r="O52" s="13">
        <f>IF(ISERROR(MATCH($B52,'Ar5130'!$A$2:$A$55,0))," ",LOOKUP($B52,'Ar5130'!$A$2:$F$55))</f>
        <v>63</v>
      </c>
      <c r="P52" s="13">
        <f>IF(ISERROR(MATCH($B52,'Ar5130'!$A$2:$A$55,0))," ",LOOKUP($B52,'Ar5130'!$A$2:$G$55))</f>
        <v>9</v>
      </c>
      <c r="Q52" s="12">
        <f>IF(ISERROR(MATCH($B52,'Ae5130'!$A$2:$A$47,0))," ",LOOKUP($B52,'Ae5130'!$A$2:$B$47))</f>
        <v>4</v>
      </c>
      <c r="R52" s="12">
        <f>IF(ISERROR(MATCH($B52,'Ae5130'!$A$2:$A$47,0))," ",LOOKUP($B52,'Ae5130'!$A$2:$C$47))</f>
        <v>0</v>
      </c>
      <c r="S52" s="12">
        <f>IF(ISERROR(MATCH($B52,'Ae5130'!$A$2:$A$47,0))," ",LOOKUP($B52,'Ae5130'!$A$2:$D$47))</f>
        <v>0</v>
      </c>
      <c r="T52" s="12">
        <f>IF(ISERROR(MATCH($B52,'Ae5130'!$A$2:$A$47,0))," ",LOOKUP($B52,'Ae5130'!$A$2:$E$47))</f>
        <v>0</v>
      </c>
      <c r="U52" s="12">
        <f>IF(ISERROR(MATCH($B52,'Ae5130'!$A$2:$A$47,0))," ",LOOKUP($B52,'Ae5130'!$A$2:$F$47))</f>
        <v>0</v>
      </c>
      <c r="V52" s="12">
        <f>IF(ISERROR(MATCH($B52,'Ae5130'!$A$2:$A$47,0))," ",LOOKUP($B52,'Ae5130'!$A$2:$G$47))</f>
        <v>0</v>
      </c>
      <c r="W52" s="13">
        <f>IF(ISERROR(MATCH($B52,'Ae5159'!$A$2:$A$54,0))," ",LOOKUP($B52,'Ae5159'!$A$2:$B$54))</f>
        <v>0</v>
      </c>
      <c r="X52" s="13">
        <f>IF(ISERROR(MATCH($B52,'Ae5159'!$A$2:$A$54,0))," ",LOOKUP($B52,'Ae5159'!$A$2:$C$54))</f>
        <v>0</v>
      </c>
      <c r="Y52" s="13">
        <f>IF(ISERROR(MATCH($B52,'Ae5159'!$A$2:$A$54,0))," ",LOOKUP($B52,'Ae5159'!$A$2:$D$54))</f>
        <v>0</v>
      </c>
      <c r="Z52" s="13">
        <f>IF(ISERROR(MATCH($B52,'Ae5159'!$A$2:$A$54,0))," ",LOOKUP($B52,'Ae5159'!$A$2:$E$54))</f>
        <v>0</v>
      </c>
      <c r="AA52" s="13">
        <f>IF(ISERROR(MATCH($B52,'Ae5159'!$A$2:$A$54,0))," ",LOOKUP($B52,'Ae5159'!$A$2:$F$54))</f>
        <v>0</v>
      </c>
      <c r="AB52" s="13">
        <f>IF(ISERROR(MATCH($B52,'Ae5159'!$A$2:$A$54,0))," ",LOOKUP($B52,'Ae5159'!$A$2:$G$54))</f>
        <v>0</v>
      </c>
      <c r="AC52" s="13">
        <f>IF(ISERROR(MATCH($B52,'Ae5159'!$A$2:$A$54,0))," ",LOOKUP($B52,'Ae5159'!$A$2:$H$54))</f>
        <v>0</v>
      </c>
      <c r="AD52" s="13">
        <f>IF(ISERROR(MATCH($B52,'Ae5159'!$A$2:$A$54,0))," ",LOOKUP($B52,'Ae5159'!$A$2:$I$54))</f>
        <v>0</v>
      </c>
      <c r="AE52" s="13">
        <f>IF(ISERROR(MATCH($B52,'Ae5159'!$A$2:$A$54,0))," ",LOOKUP($B52,'Ae5159'!$A$2:$J$54))</f>
        <v>0</v>
      </c>
      <c r="AF52" s="13">
        <f>IF(ISERROR(MATCH($B52,'Ae5159'!$A$2:$A$54,0))," ",LOOKUP($B52,'Ae5159'!$A$2:$K$54))</f>
        <v>0</v>
      </c>
      <c r="AG52" s="13">
        <f>IF(ISERROR(MATCH($B52,'Ae5159'!$A$2:$A$54,0))," ",LOOKUP($B52,'Ae5159'!$A$2:$L$54))</f>
        <v>0</v>
      </c>
      <c r="AH52" s="13">
        <f>IF(ISERROR(MATCH($B52,'Ae5159'!$A$2:$A$54,0))," ",LOOKUP($B52,'Ae5159'!$A$2:$M$54))</f>
        <v>0</v>
      </c>
      <c r="AI52" s="13">
        <f>IF(ISERROR(MATCH($B52,'Ae5159'!$A$2:$A$54,0))," ",LOOKUP($B52,'Ae5159'!$A$2:$N$54))</f>
        <v>0</v>
      </c>
      <c r="AJ52" s="13">
        <f>IF(ISERROR(MATCH($B52,'Ae5159'!$A$2:$A$54,0))," ",LOOKUP($B52,'Ae5159'!$A$2:$O$54))</f>
        <v>0</v>
      </c>
      <c r="AK52" s="13">
        <f>IF(ISERROR(MATCH($B52,'Ae5159'!$A$2:$A$54,0))," ",LOOKUP($B52,'Ae5159'!$A$2:$P$54))</f>
        <v>0</v>
      </c>
      <c r="AL52" s="13">
        <f>IF(ISERROR(MATCH($B52,'Ae5159'!$A$2:$A$54,0))," ",LOOKUP($B52,'Ae5159'!$A$2:$Q$54))</f>
        <v>0</v>
      </c>
      <c r="AM52" s="13">
        <f>IF(ISERROR(MATCH($B52,'Ae5159'!$A$2:$A$54,0))," ",LOOKUP($B52,'Ae5159'!$A$2:$R$54))</f>
        <v>0</v>
      </c>
      <c r="AN52" s="13">
        <f>IF(ISERROR(MATCH($B52,'Ae5159'!$A$2:$A$54,0))," ",LOOKUP($B52,'Ae5159'!$A$2:$S$54))</f>
        <v>0</v>
      </c>
      <c r="AO52" s="12">
        <f>IF(ISERROR(MATCH($B52,'Ar5159'!$A$2:$A$54,0))," ",LOOKUP($B52,'Ar5159'!$A$2:$B$54))</f>
        <v>118802</v>
      </c>
      <c r="AP52" s="12">
        <f>IF(ISERROR(MATCH($B52,'Ar5159'!$A$2:$A$54,0))," ",LOOKUP($B52,'Ar5159'!$A$2:$C$54))</f>
        <v>23469</v>
      </c>
      <c r="AQ52" s="12">
        <f>IF(ISERROR(MATCH($B52,'Ar5159'!$A$2:$A$54,0))," ",LOOKUP($B52,'Ar5159'!$A$2:$D$54))</f>
        <v>0</v>
      </c>
      <c r="AR52" s="12">
        <f>IF(ISERROR(MATCH($B52,'Ar5159'!$A$2:$A$54,0))," ",LOOKUP($B52,'Ar5159'!$A$2:$E$54))</f>
        <v>10386</v>
      </c>
      <c r="AS52" s="12">
        <f>IF(ISERROR(MATCH($B52,'Ar5159'!$A$2:$A$54,0))," ",LOOKUP($B52,'Ar5159'!$A$2:$F$54))</f>
        <v>571</v>
      </c>
      <c r="AT52" s="12">
        <f>IF(ISERROR(MATCH($B52,'Ar5159'!$A$2:$A$54,0))," ",LOOKUP($B52,'Ar5159'!$A$2:$G$54))</f>
        <v>82</v>
      </c>
      <c r="AU52" s="12">
        <f>IF(ISERROR(MATCH($B52,'Ar5159'!$A$2:$A$54,0))," ",LOOKUP($B52,'Ar5159'!$A$2:$H$54))</f>
        <v>0</v>
      </c>
      <c r="AV52" s="12">
        <f>IF(ISERROR(MATCH($B52,'Ar5159'!$A$2:$A$54,0))," ",LOOKUP($B52,'Ar5159'!$A$2:$I$54))</f>
        <v>97</v>
      </c>
      <c r="AW52" s="12">
        <f>IF(ISERROR(MATCH($B52,'Ar5159'!$A$2:$A$54,0))," ",LOOKUP($B52,'Ar5159'!$A$2:$J$54))</f>
        <v>455</v>
      </c>
      <c r="AX52" s="12">
        <f>IF(ISERROR(MATCH($B52,'Ar5159'!$A$2:$A$54,0))," ",LOOKUP($B52,'Ar5159'!$A$2:$K$54))</f>
        <v>33</v>
      </c>
      <c r="AY52" s="12">
        <f>IF(ISERROR(MATCH($B52,'Ar5159'!$A$2:$A$54,0))," ",LOOKUP($B52,'Ar5159'!$A$2:$L$54))</f>
        <v>0</v>
      </c>
      <c r="AZ52" s="12">
        <f>IF(ISERROR(MATCH($B52,'Ar5159'!$A$2:$A$54,0))," ",LOOKUP($B52,'Ar5159'!$A$2:$M$54))</f>
        <v>13</v>
      </c>
      <c r="BA52" s="12">
        <f>IF(ISERROR(MATCH($B52,'Ar5159'!$A$2:$A$54,0))," ",LOOKUP($B52,'Ar5159'!$A$2:$N$54))</f>
        <v>1058610</v>
      </c>
      <c r="BB52" s="12">
        <f>IF(ISERROR(MATCH($B52,'Ar5159'!$A$2:$A$54,0))," ",LOOKUP($B52,'Ar5159'!$A$2:$O$54))</f>
        <v>84696</v>
      </c>
      <c r="BC52" s="12">
        <f>IF(ISERROR(MATCH($B52,'Ar5159'!$A$2:$A$54,0))," ",LOOKUP($B52,'Ar5159'!$A$2:$P$54))</f>
        <v>8429</v>
      </c>
      <c r="BD52" s="12">
        <f>IF(ISERROR(MATCH($B52,'Ar5159'!$A$2:$A$54,0))," ",LOOKUP($B52,'Ar5159'!$A$2:$Q$54))</f>
        <v>1890</v>
      </c>
      <c r="BE52" s="12">
        <f>IF(ISERROR(MATCH($B52,'Ar5159'!$A$2:$A$54,0))," ",LOOKUP($B52,'Ar5159'!$A$2:$R$54))</f>
        <v>4523</v>
      </c>
      <c r="BF52" s="12">
        <f>IF(ISERROR(MATCH($B52,'Ar5159'!$A$2:$A$54,0))," ",LOOKUP($B52,'Ar5159'!$A$2:$S$54))</f>
        <v>180</v>
      </c>
      <c r="BG52" s="13" t="str">
        <f>IF(ISERROR(MATCH($B52,'Aw5159'!$A$1:$A$49,0))," ",LOOKUP($B52,'Aw5159'!$A$1:$B$49))</f>
        <v xml:space="preserve"> </v>
      </c>
      <c r="BH52" s="13" t="str">
        <f>IF(ISERROR(MATCH($B52,'Aw5159'!$A$1:$A$49,0))," ",LOOKUP($B52,'Aw5159'!$A$1:$C$49))</f>
        <v xml:space="preserve"> </v>
      </c>
      <c r="BI52" s="13" t="str">
        <f>IF(ISERROR(MATCH($B52,'Aw5159'!$A$1:$A$49,0))," ",LOOKUP($B52,'Aw5159'!$A$1:$D$49))</f>
        <v xml:space="preserve"> </v>
      </c>
      <c r="BJ52" s="12" t="str">
        <f>IF(ISERROR(MATCH($B52,Abui3!$A$2:$A$47,0))," ",LOOKUP($B52,Abui3!$A$2:$B$47))</f>
        <v xml:space="preserve"> </v>
      </c>
      <c r="BK52" s="12" t="str">
        <f>IF(ISERROR(MATCH($B52,Abui3!$A$2:$A$47,0))," ",LOOKUP($B52,Abui3!$A$2:$C$47))</f>
        <v xml:space="preserve"> </v>
      </c>
      <c r="BL52" s="12" t="str">
        <f>IF(ISERROR(MATCH($B52,Abui3!$A$2:$A$47,0))," ",LOOKUP($B52,Abui3!$A$2:$D$47))</f>
        <v xml:space="preserve"> </v>
      </c>
      <c r="BM52" s="12" t="str">
        <f>IF(ISERROR(MATCH($B52,Abui3!$A$2:$A$47,0))," ",LOOKUP($B52,Abui3!$A$2:$E$47))</f>
        <v xml:space="preserve"> </v>
      </c>
    </row>
    <row r="53" spans="1:65" x14ac:dyDescent="0.2">
      <c r="A53" s="2" t="s">
        <v>49</v>
      </c>
      <c r="B53" s="3" t="s">
        <v>102</v>
      </c>
      <c r="C53" s="12">
        <f>IF(ISERROR(MATCH($B53,'Ar207'!$A$2:$A$54,0))," ",LOOKUP($B53,'Ar207'!$A$2:$B$54))</f>
        <v>250919</v>
      </c>
      <c r="D53" s="12">
        <f>IF(ISERROR(MATCH($B53,'Ar207'!$A$2:$A$54,0))," ",LOOKUP($B53,'Ar207'!$A$2:$C$54))</f>
        <v>1180</v>
      </c>
      <c r="E53" s="12">
        <f>IF(ISERROR(MATCH($B53,'Ar207'!$A$2:$A$54,0))," ",LOOKUP($B53,'Ar207'!$A$2:$D$54))</f>
        <v>1701</v>
      </c>
      <c r="F53" s="13">
        <f>IF(ISERROR(MATCH($B53,'Ae207'!$A$2:$A$54,0))," ",LOOKUP($B53,'Ae207'!$A$2:$B$54))</f>
        <v>20</v>
      </c>
      <c r="G53" s="13">
        <f>IF(ISERROR(MATCH(B53,'Ae207'!$A$2:$A$46,0))," ",LOOKUP($B53,'Ae207'!$A$2:$C$46))</f>
        <v>0</v>
      </c>
      <c r="H53" s="13">
        <f>IF(ISERROR(MATCH($B53,'Ae207'!$A$2:$A$46,0))," ",LOOKUP($B53,'Ae207'!$A$2:$D$46))</f>
        <v>0</v>
      </c>
      <c r="I53" s="12">
        <f>IF(ISERROR(MATCH($B53,'Ar581'!$A$2:$A$56,0))," ",_xlfn.XLOOKUP($B53,'Ar581'!$A$2:$A$56,'Ar581'!$B$2:$B$56,"NA",0))</f>
        <v>218992</v>
      </c>
      <c r="J53" s="19">
        <f>IF(ISERROR(MATCH($B53,'Ar581'!$A$2:$A$56,0))," ",_xlfn.XLOOKUP($B53,'Ar581'!$A$2:$A$56,'Ar581'!$C$2:$C$56,"NA",0))</f>
        <v>17375567</v>
      </c>
      <c r="K53" s="13">
        <f>IF(ISERROR(MATCH($B53,'Ar5130'!$A$2:$A$55,0))," ",LOOKUP($B53,'Ar5130'!$A$2:$B$55))</f>
        <v>29351</v>
      </c>
      <c r="L53" s="13">
        <f>IF(ISERROR(MATCH($B53,'Ar5130'!$A$2:$A$55,0))," ",LOOKUP($B53,'Ar5130'!$A$2:$C$55))</f>
        <v>4631</v>
      </c>
      <c r="M53" s="13">
        <f>IF(ISERROR(MATCH($B53,'Ar5130'!$A$2:$A$55,0))," ",LOOKUP($B53,'Ar5130'!$A$2:$D$55))</f>
        <v>0</v>
      </c>
      <c r="N53" s="13">
        <f>IF(ISERROR(MATCH($B53,'Ar5130'!$A$2:$A$55,0))," ",LOOKUP($B53,'Ar5130'!$A$2:$E$55))</f>
        <v>11</v>
      </c>
      <c r="O53" s="13">
        <f>IF(ISERROR(MATCH($B53,'Ar5130'!$A$2:$A$55,0))," ",LOOKUP($B53,'Ar5130'!$A$2:$F$55))</f>
        <v>17</v>
      </c>
      <c r="P53" s="13">
        <f>IF(ISERROR(MATCH($B53,'Ar5130'!$A$2:$A$55,0))," ",LOOKUP($B53,'Ar5130'!$A$2:$G$55))</f>
        <v>0</v>
      </c>
      <c r="Q53" s="12">
        <f>IF(ISERROR(MATCH($B53,'Ae5130'!$A$2:$A$47,0))," ",LOOKUP($B53,'Ae5130'!$A$2:$B$47))</f>
        <v>1</v>
      </c>
      <c r="R53" s="12">
        <f>IF(ISERROR(MATCH($B53,'Ae5130'!$A$2:$A$47,0))," ",LOOKUP($B53,'Ae5130'!$A$2:$C$47))</f>
        <v>0</v>
      </c>
      <c r="S53" s="12">
        <f>IF(ISERROR(MATCH($B53,'Ae5130'!$A$2:$A$47,0))," ",LOOKUP($B53,'Ae5130'!$A$2:$D$47))</f>
        <v>0</v>
      </c>
      <c r="T53" s="12">
        <f>IF(ISERROR(MATCH($B53,'Ae5130'!$A$2:$A$47,0))," ",LOOKUP($B53,'Ae5130'!$A$2:$E$47))</f>
        <v>0</v>
      </c>
      <c r="U53" s="12">
        <f>IF(ISERROR(MATCH($B53,'Ae5130'!$A$2:$A$47,0))," ",LOOKUP($B53,'Ae5130'!$A$2:$F$47))</f>
        <v>0</v>
      </c>
      <c r="V53" s="12">
        <f>IF(ISERROR(MATCH($B53,'Ae5130'!$A$2:$A$47,0))," ",LOOKUP($B53,'Ae5130'!$A$2:$G$47))</f>
        <v>0</v>
      </c>
      <c r="W53" s="13">
        <f>IF(ISERROR(MATCH($B53,'Ae5159'!$A$2:$A$54,0))," ",LOOKUP($B53,'Ae5159'!$A$2:$B$54))</f>
        <v>1</v>
      </c>
      <c r="X53" s="13">
        <f>IF(ISERROR(MATCH($B53,'Ae5159'!$A$2:$A$54,0))," ",LOOKUP($B53,'Ae5159'!$A$2:$C$54))</f>
        <v>0</v>
      </c>
      <c r="Y53" s="13">
        <f>IF(ISERROR(MATCH($B53,'Ae5159'!$A$2:$A$54,0))," ",LOOKUP($B53,'Ae5159'!$A$2:$D$54))</f>
        <v>0</v>
      </c>
      <c r="Z53" s="13">
        <f>IF(ISERROR(MATCH($B53,'Ae5159'!$A$2:$A$54,0))," ",LOOKUP($B53,'Ae5159'!$A$2:$E$54))</f>
        <v>0</v>
      </c>
      <c r="AA53" s="13">
        <f>IF(ISERROR(MATCH($B53,'Ae5159'!$A$2:$A$54,0))," ",LOOKUP($B53,'Ae5159'!$A$2:$F$54))</f>
        <v>0</v>
      </c>
      <c r="AB53" s="13">
        <f>IF(ISERROR(MATCH($B53,'Ae5159'!$A$2:$A$54,0))," ",LOOKUP($B53,'Ae5159'!$A$2:$G$54))</f>
        <v>0</v>
      </c>
      <c r="AC53" s="13">
        <f>IF(ISERROR(MATCH($B53,'Ae5159'!$A$2:$A$54,0))," ",LOOKUP($B53,'Ae5159'!$A$2:$H$54))</f>
        <v>0</v>
      </c>
      <c r="AD53" s="13">
        <f>IF(ISERROR(MATCH($B53,'Ae5159'!$A$2:$A$54,0))," ",LOOKUP($B53,'Ae5159'!$A$2:$I$54))</f>
        <v>0</v>
      </c>
      <c r="AE53" s="13">
        <f>IF(ISERROR(MATCH($B53,'Ae5159'!$A$2:$A$54,0))," ",LOOKUP($B53,'Ae5159'!$A$2:$J$54))</f>
        <v>0</v>
      </c>
      <c r="AF53" s="13">
        <f>IF(ISERROR(MATCH($B53,'Ae5159'!$A$2:$A$54,0))," ",LOOKUP($B53,'Ae5159'!$A$2:$K$54))</f>
        <v>0</v>
      </c>
      <c r="AG53" s="13">
        <f>IF(ISERROR(MATCH($B53,'Ae5159'!$A$2:$A$54,0))," ",LOOKUP($B53,'Ae5159'!$A$2:$L$54))</f>
        <v>0</v>
      </c>
      <c r="AH53" s="13">
        <f>IF(ISERROR(MATCH($B53,'Ae5159'!$A$2:$A$54,0))," ",LOOKUP($B53,'Ae5159'!$A$2:$M$54))</f>
        <v>0</v>
      </c>
      <c r="AI53" s="13">
        <f>IF(ISERROR(MATCH($B53,'Ae5159'!$A$2:$A$54,0))," ",LOOKUP($B53,'Ae5159'!$A$2:$N$54))</f>
        <v>25</v>
      </c>
      <c r="AJ53" s="13">
        <f>IF(ISERROR(MATCH($B53,'Ae5159'!$A$2:$A$54,0))," ",LOOKUP($B53,'Ae5159'!$A$2:$O$54))</f>
        <v>0</v>
      </c>
      <c r="AK53" s="13">
        <f>IF(ISERROR(MATCH($B53,'Ae5159'!$A$2:$A$54,0))," ",LOOKUP($B53,'Ae5159'!$A$2:$P$54))</f>
        <v>0</v>
      </c>
      <c r="AL53" s="13">
        <f>IF(ISERROR(MATCH($B53,'Ae5159'!$A$2:$A$54,0))," ",LOOKUP($B53,'Ae5159'!$A$2:$Q$54))</f>
        <v>0</v>
      </c>
      <c r="AM53" s="13">
        <f>IF(ISERROR(MATCH($B53,'Ae5159'!$A$2:$A$54,0))," ",LOOKUP($B53,'Ae5159'!$A$2:$R$54))</f>
        <v>0</v>
      </c>
      <c r="AN53" s="13">
        <f>IF(ISERROR(MATCH($B53,'Ae5159'!$A$2:$A$54,0))," ",LOOKUP($B53,'Ae5159'!$A$2:$S$54))</f>
        <v>0</v>
      </c>
      <c r="AO53" s="12">
        <f>IF(ISERROR(MATCH($B53,'Ar5159'!$A$2:$A$54,0))," ",LOOKUP($B53,'Ar5159'!$A$2:$B$54))</f>
        <v>250010</v>
      </c>
      <c r="AP53" s="12">
        <f>IF(ISERROR(MATCH($B53,'Ar5159'!$A$2:$A$54,0))," ",LOOKUP($B53,'Ar5159'!$A$2:$C$54))</f>
        <v>142298</v>
      </c>
      <c r="AQ53" s="12">
        <f>IF(ISERROR(MATCH($B53,'Ar5159'!$A$2:$A$54,0))," ",LOOKUP($B53,'Ar5159'!$A$2:$D$54))</f>
        <v>0</v>
      </c>
      <c r="AR53" s="12">
        <f>IF(ISERROR(MATCH($B53,'Ar5159'!$A$2:$A$54,0))," ",LOOKUP($B53,'Ar5159'!$A$2:$E$54))</f>
        <v>19850</v>
      </c>
      <c r="AS53" s="12">
        <f>IF(ISERROR(MATCH($B53,'Ar5159'!$A$2:$A$54,0))," ",LOOKUP($B53,'Ar5159'!$A$2:$F$54))</f>
        <v>1226</v>
      </c>
      <c r="AT53" s="12">
        <f>IF(ISERROR(MATCH($B53,'Ar5159'!$A$2:$A$54,0))," ",LOOKUP($B53,'Ar5159'!$A$2:$G$54))</f>
        <v>354</v>
      </c>
      <c r="AU53" s="12">
        <f>IF(ISERROR(MATCH($B53,'Ar5159'!$A$2:$A$54,0))," ",LOOKUP($B53,'Ar5159'!$A$2:$H$54))</f>
        <v>0</v>
      </c>
      <c r="AV53" s="12">
        <f>IF(ISERROR(MATCH($B53,'Ar5159'!$A$2:$A$54,0))," ",LOOKUP($B53,'Ar5159'!$A$2:$I$54))</f>
        <v>220</v>
      </c>
      <c r="AW53" s="12">
        <f>IF(ISERROR(MATCH($B53,'Ar5159'!$A$2:$A$54,0))," ",LOOKUP($B53,'Ar5159'!$A$2:$J$54))</f>
        <v>1532</v>
      </c>
      <c r="AX53" s="12">
        <f>IF(ISERROR(MATCH($B53,'Ar5159'!$A$2:$A$54,0))," ",LOOKUP($B53,'Ar5159'!$A$2:$K$54))</f>
        <v>280</v>
      </c>
      <c r="AY53" s="12">
        <f>IF(ISERROR(MATCH($B53,'Ar5159'!$A$2:$A$54,0))," ",LOOKUP($B53,'Ar5159'!$A$2:$L$54))</f>
        <v>0</v>
      </c>
      <c r="AZ53" s="12">
        <f>IF(ISERROR(MATCH($B53,'Ar5159'!$A$2:$A$54,0))," ",LOOKUP($B53,'Ar5159'!$A$2:$M$54))</f>
        <v>52</v>
      </c>
      <c r="BA53" s="12">
        <f>IF(ISERROR(MATCH($B53,'Ar5159'!$A$2:$A$54,0))," ",LOOKUP($B53,'Ar5159'!$A$2:$N$54))</f>
        <v>3314571</v>
      </c>
      <c r="BB53" s="12">
        <f>IF(ISERROR(MATCH($B53,'Ar5159'!$A$2:$A$54,0))," ",LOOKUP($B53,'Ar5159'!$A$2:$O$54))</f>
        <v>155853</v>
      </c>
      <c r="BC53" s="12">
        <f>IF(ISERROR(MATCH($B53,'Ar5159'!$A$2:$A$54,0))," ",LOOKUP($B53,'Ar5159'!$A$2:$P$54))</f>
        <v>22307</v>
      </c>
      <c r="BD53" s="12">
        <f>IF(ISERROR(MATCH($B53,'Ar5159'!$A$2:$A$54,0))," ",LOOKUP($B53,'Ar5159'!$A$2:$Q$54))</f>
        <v>3202</v>
      </c>
      <c r="BE53" s="12">
        <f>IF(ISERROR(MATCH($B53,'Ar5159'!$A$2:$A$54,0))," ",LOOKUP($B53,'Ar5159'!$A$2:$R$54))</f>
        <v>21838</v>
      </c>
      <c r="BF53" s="12">
        <f>IF(ISERROR(MATCH($B53,'Ar5159'!$A$2:$A$54,0))," ",LOOKUP($B53,'Ar5159'!$A$2:$S$54))</f>
        <v>939</v>
      </c>
      <c r="BG53" s="13">
        <f>IF(ISERROR(MATCH($B53,'Aw5159'!$A$1:$A$49,0))," ",LOOKUP($B53,'Aw5159'!$A$1:$B$49))</f>
        <v>12668</v>
      </c>
      <c r="BH53" s="13">
        <f>IF(ISERROR(MATCH($B53,'Aw5159'!$A$1:$A$49,0))," ",LOOKUP($B53,'Aw5159'!$A$1:$C$49))</f>
        <v>23976</v>
      </c>
      <c r="BI53" s="13">
        <f>IF(ISERROR(MATCH($B53,'Aw5159'!$A$1:$A$49,0))," ",LOOKUP($B53,'Aw5159'!$A$1:$D$49))</f>
        <v>101520</v>
      </c>
      <c r="BJ53" s="12">
        <f>IF(ISERROR(MATCH($B53,Abui3!$A$2:$A$47,0))," ",LOOKUP($B53,Abui3!$A$2:$B$47))</f>
        <v>4306</v>
      </c>
      <c r="BK53" s="12">
        <f>IF(ISERROR(MATCH($B53,Abui3!$A$2:$A$47,0))," ",LOOKUP($B53,Abui3!$A$2:$C$47))</f>
        <v>16580</v>
      </c>
      <c r="BL53" s="12">
        <f>IF(ISERROR(MATCH($B53,Abui3!$A$2:$A$47,0))," ",LOOKUP($B53,Abui3!$A$2:$D$47))</f>
        <v>9338</v>
      </c>
      <c r="BM53" s="12">
        <f>IF(ISERROR(MATCH($B53,Abui3!$A$2:$A$47,0))," ",LOOKUP($B53,Abui3!$A$2:$E$47))</f>
        <v>429</v>
      </c>
    </row>
    <row r="54" spans="1:65" x14ac:dyDescent="0.2">
      <c r="A54" s="2" t="s">
        <v>50</v>
      </c>
      <c r="B54" s="3" t="s">
        <v>103</v>
      </c>
      <c r="C54" s="12">
        <f>IF(ISERROR(MATCH($B54,'Ar207'!$A$2:$A$54,0))," ",LOOKUP($B54,'Ar207'!$A$2:$B$54))</f>
        <v>28731</v>
      </c>
      <c r="D54" s="12">
        <f>IF(ISERROR(MATCH($B54,'Ar207'!$A$2:$A$54,0))," ",LOOKUP($B54,'Ar207'!$A$2:$C$54))</f>
        <v>240</v>
      </c>
      <c r="E54" s="12">
        <f>IF(ISERROR(MATCH($B54,'Ar207'!$A$2:$A$54,0))," ",LOOKUP($B54,'Ar207'!$A$2:$D$54))</f>
        <v>47</v>
      </c>
      <c r="F54" s="13">
        <f>IF(ISERROR(MATCH($B54,'Ae207'!$A$2:$A$54,0))," ",LOOKUP($B54,'Ae207'!$A$2:$B$54))</f>
        <v>0</v>
      </c>
      <c r="G54" s="13">
        <f>IF(ISERROR(MATCH(B54,'Ae207'!$A$2:$A$46,0))," ",LOOKUP($B54,'Ae207'!$A$2:$C$46))</f>
        <v>0</v>
      </c>
      <c r="H54" s="13">
        <f>IF(ISERROR(MATCH($B54,'Ae207'!$A$2:$A$46,0))," ",LOOKUP($B54,'Ae207'!$A$2:$D$46))</f>
        <v>0</v>
      </c>
      <c r="I54" s="12">
        <f>IF(ISERROR(MATCH($B54,'Ar581'!$A$2:$A$56,0))," ",_xlfn.XLOOKUP($B54,'Ar581'!$A$2:$A$56,'Ar581'!$B$2:$B$56,"NA",0))</f>
        <v>43899</v>
      </c>
      <c r="J54" s="19">
        <f>IF(ISERROR(MATCH($B54,'Ar581'!$A$2:$A$56,0))," ",_xlfn.XLOOKUP($B54,'Ar581'!$A$2:$A$56,'Ar581'!$C$2:$C$56,"NA",0))</f>
        <v>3110908</v>
      </c>
      <c r="K54" s="13">
        <f>IF(ISERROR(MATCH($B54,'Ar5130'!$A$2:$A$55,0))," ",LOOKUP($B54,'Ar5130'!$A$2:$B$55))</f>
        <v>2843</v>
      </c>
      <c r="L54" s="13">
        <f>IF(ISERROR(MATCH($B54,'Ar5130'!$A$2:$A$55,0))," ",LOOKUP($B54,'Ar5130'!$A$2:$C$55))</f>
        <v>385</v>
      </c>
      <c r="M54" s="13">
        <f>IF(ISERROR(MATCH($B54,'Ar5130'!$A$2:$A$55,0))," ",LOOKUP($B54,'Ar5130'!$A$2:$D$55))</f>
        <v>17</v>
      </c>
      <c r="N54" s="13">
        <f>IF(ISERROR(MATCH($B54,'Ar5130'!$A$2:$A$55,0))," ",LOOKUP($B54,'Ar5130'!$A$2:$E$55))</f>
        <v>4</v>
      </c>
      <c r="O54" s="13">
        <f>IF(ISERROR(MATCH($B54,'Ar5130'!$A$2:$A$55,0))," ",LOOKUP($B54,'Ar5130'!$A$2:$F$55))</f>
        <v>4</v>
      </c>
      <c r="P54" s="13">
        <f>IF(ISERROR(MATCH($B54,'Ar5130'!$A$2:$A$55,0))," ",LOOKUP($B54,'Ar5130'!$A$2:$G$55))</f>
        <v>0</v>
      </c>
      <c r="Q54" s="12">
        <f>IF(ISERROR(MATCH($B54,'Ae5130'!$A$2:$A$47,0))," ",LOOKUP($B54,'Ae5130'!$A$2:$B$47))</f>
        <v>0</v>
      </c>
      <c r="R54" s="12">
        <f>IF(ISERROR(MATCH($B54,'Ae5130'!$A$2:$A$47,0))," ",LOOKUP($B54,'Ae5130'!$A$2:$C$47))</f>
        <v>0</v>
      </c>
      <c r="S54" s="12">
        <f>IF(ISERROR(MATCH($B54,'Ae5130'!$A$2:$A$47,0))," ",LOOKUP($B54,'Ae5130'!$A$2:$D$47))</f>
        <v>0</v>
      </c>
      <c r="T54" s="12">
        <f>IF(ISERROR(MATCH($B54,'Ae5130'!$A$2:$A$47,0))," ",LOOKUP($B54,'Ae5130'!$A$2:$E$47))</f>
        <v>0</v>
      </c>
      <c r="U54" s="12">
        <f>IF(ISERROR(MATCH($B54,'Ae5130'!$A$2:$A$47,0))," ",LOOKUP($B54,'Ae5130'!$A$2:$F$47))</f>
        <v>0</v>
      </c>
      <c r="V54" s="12">
        <f>IF(ISERROR(MATCH($B54,'Ae5130'!$A$2:$A$47,0))," ",LOOKUP($B54,'Ae5130'!$A$2:$G$47))</f>
        <v>0</v>
      </c>
      <c r="W54" s="13">
        <f>IF(ISERROR(MATCH($B54,'Ae5159'!$A$2:$A$54,0))," ",LOOKUP($B54,'Ae5159'!$A$2:$B$54))</f>
        <v>0</v>
      </c>
      <c r="X54" s="13">
        <f>IF(ISERROR(MATCH($B54,'Ae5159'!$A$2:$A$54,0))," ",LOOKUP($B54,'Ae5159'!$A$2:$C$54))</f>
        <v>0</v>
      </c>
      <c r="Y54" s="13">
        <f>IF(ISERROR(MATCH($B54,'Ae5159'!$A$2:$A$54,0))," ",LOOKUP($B54,'Ae5159'!$A$2:$D$54))</f>
        <v>0</v>
      </c>
      <c r="Z54" s="13">
        <f>IF(ISERROR(MATCH($B54,'Ae5159'!$A$2:$A$54,0))," ",LOOKUP($B54,'Ae5159'!$A$2:$E$54))</f>
        <v>0</v>
      </c>
      <c r="AA54" s="13">
        <f>IF(ISERROR(MATCH($B54,'Ae5159'!$A$2:$A$54,0))," ",LOOKUP($B54,'Ae5159'!$A$2:$F$54))</f>
        <v>0</v>
      </c>
      <c r="AB54" s="13">
        <f>IF(ISERROR(MATCH($B54,'Ae5159'!$A$2:$A$54,0))," ",LOOKUP($B54,'Ae5159'!$A$2:$G$54))</f>
        <v>0</v>
      </c>
      <c r="AC54" s="13">
        <f>IF(ISERROR(MATCH($B54,'Ae5159'!$A$2:$A$54,0))," ",LOOKUP($B54,'Ae5159'!$A$2:$H$54))</f>
        <v>0</v>
      </c>
      <c r="AD54" s="13">
        <f>IF(ISERROR(MATCH($B54,'Ae5159'!$A$2:$A$54,0))," ",LOOKUP($B54,'Ae5159'!$A$2:$I$54))</f>
        <v>0</v>
      </c>
      <c r="AE54" s="13">
        <f>IF(ISERROR(MATCH($B54,'Ae5159'!$A$2:$A$54,0))," ",LOOKUP($B54,'Ae5159'!$A$2:$J$54))</f>
        <v>0</v>
      </c>
      <c r="AF54" s="13">
        <f>IF(ISERROR(MATCH($B54,'Ae5159'!$A$2:$A$54,0))," ",LOOKUP($B54,'Ae5159'!$A$2:$K$54))</f>
        <v>0</v>
      </c>
      <c r="AG54" s="13">
        <f>IF(ISERROR(MATCH($B54,'Ae5159'!$A$2:$A$54,0))," ",LOOKUP($B54,'Ae5159'!$A$2:$L$54))</f>
        <v>0</v>
      </c>
      <c r="AH54" s="13">
        <f>IF(ISERROR(MATCH($B54,'Ae5159'!$A$2:$A$54,0))," ",LOOKUP($B54,'Ae5159'!$A$2:$M$54))</f>
        <v>0</v>
      </c>
      <c r="AI54" s="13">
        <f>IF(ISERROR(MATCH($B54,'Ae5159'!$A$2:$A$54,0))," ",LOOKUP($B54,'Ae5159'!$A$2:$N$54))</f>
        <v>0</v>
      </c>
      <c r="AJ54" s="13">
        <f>IF(ISERROR(MATCH($B54,'Ae5159'!$A$2:$A$54,0))," ",LOOKUP($B54,'Ae5159'!$A$2:$O$54))</f>
        <v>0</v>
      </c>
      <c r="AK54" s="13">
        <f>IF(ISERROR(MATCH($B54,'Ae5159'!$A$2:$A$54,0))," ",LOOKUP($B54,'Ae5159'!$A$2:$P$54))</f>
        <v>0</v>
      </c>
      <c r="AL54" s="13">
        <f>IF(ISERROR(MATCH($B54,'Ae5159'!$A$2:$A$54,0))," ",LOOKUP($B54,'Ae5159'!$A$2:$Q$54))</f>
        <v>0</v>
      </c>
      <c r="AM54" s="13">
        <f>IF(ISERROR(MATCH($B54,'Ae5159'!$A$2:$A$54,0))," ",LOOKUP($B54,'Ae5159'!$A$2:$R$54))</f>
        <v>0</v>
      </c>
      <c r="AN54" s="13">
        <f>IF(ISERROR(MATCH($B54,'Ae5159'!$A$2:$A$54,0))," ",LOOKUP($B54,'Ae5159'!$A$2:$S$54))</f>
        <v>0</v>
      </c>
      <c r="AO54" s="12">
        <f>IF(ISERROR(MATCH($B54,'Ar5159'!$A$2:$A$54,0))," ",LOOKUP($B54,'Ar5159'!$A$2:$B$54))</f>
        <v>34051</v>
      </c>
      <c r="AP54" s="12">
        <f>IF(ISERROR(MATCH($B54,'Ar5159'!$A$2:$A$54,0))," ",LOOKUP($B54,'Ar5159'!$A$2:$C$54))</f>
        <v>9320</v>
      </c>
      <c r="AQ54" s="12">
        <f>IF(ISERROR(MATCH($B54,'Ar5159'!$A$2:$A$54,0))," ",LOOKUP($B54,'Ar5159'!$A$2:$D$54))</f>
        <v>0</v>
      </c>
      <c r="AR54" s="12">
        <f>IF(ISERROR(MATCH($B54,'Ar5159'!$A$2:$A$54,0))," ",LOOKUP($B54,'Ar5159'!$A$2:$E$54))</f>
        <v>5790</v>
      </c>
      <c r="AS54" s="12">
        <f>IF(ISERROR(MATCH($B54,'Ar5159'!$A$2:$A$54,0))," ",LOOKUP($B54,'Ar5159'!$A$2:$F$54))</f>
        <v>75</v>
      </c>
      <c r="AT54" s="12">
        <f>IF(ISERROR(MATCH($B54,'Ar5159'!$A$2:$A$54,0))," ",LOOKUP($B54,'Ar5159'!$A$2:$G$54))</f>
        <v>14</v>
      </c>
      <c r="AU54" s="12">
        <f>IF(ISERROR(MATCH($B54,'Ar5159'!$A$2:$A$54,0))," ",LOOKUP($B54,'Ar5159'!$A$2:$H$54))</f>
        <v>0</v>
      </c>
      <c r="AV54" s="12">
        <f>IF(ISERROR(MATCH($B54,'Ar5159'!$A$2:$A$54,0))," ",LOOKUP($B54,'Ar5159'!$A$2:$I$54))</f>
        <v>11</v>
      </c>
      <c r="AW54" s="12">
        <f>IF(ISERROR(MATCH($B54,'Ar5159'!$A$2:$A$54,0))," ",LOOKUP($B54,'Ar5159'!$A$2:$J$54))</f>
        <v>65</v>
      </c>
      <c r="AX54" s="12">
        <f>IF(ISERROR(MATCH($B54,'Ar5159'!$A$2:$A$54,0))," ",LOOKUP($B54,'Ar5159'!$A$2:$K$54))</f>
        <v>7</v>
      </c>
      <c r="AY54" s="12">
        <f>IF(ISERROR(MATCH($B54,'Ar5159'!$A$2:$A$54,0))," ",LOOKUP($B54,'Ar5159'!$A$2:$L$54))</f>
        <v>0</v>
      </c>
      <c r="AZ54" s="12">
        <f>IF(ISERROR(MATCH($B54,'Ar5159'!$A$2:$A$54,0))," ",LOOKUP($B54,'Ar5159'!$A$2:$M$54))</f>
        <v>7</v>
      </c>
      <c r="BA54" s="12">
        <f>IF(ISERROR(MATCH($B54,'Ar5159'!$A$2:$A$54,0))," ",LOOKUP($B54,'Ar5159'!$A$2:$N$54))</f>
        <v>377395</v>
      </c>
      <c r="BB54" s="12">
        <f>IF(ISERROR(MATCH($B54,'Ar5159'!$A$2:$A$54,0))," ",LOOKUP($B54,'Ar5159'!$A$2:$O$54))</f>
        <v>46421</v>
      </c>
      <c r="BC54" s="12">
        <f>IF(ISERROR(MATCH($B54,'Ar5159'!$A$2:$A$54,0))," ",LOOKUP($B54,'Ar5159'!$A$2:$P$54))</f>
        <v>1552</v>
      </c>
      <c r="BD54" s="12">
        <f>IF(ISERROR(MATCH($B54,'Ar5159'!$A$2:$A$54,0))," ",LOOKUP($B54,'Ar5159'!$A$2:$Q$54))</f>
        <v>215</v>
      </c>
      <c r="BE54" s="12">
        <f>IF(ISERROR(MATCH($B54,'Ar5159'!$A$2:$A$54,0))," ",LOOKUP($B54,'Ar5159'!$A$2:$R$54))</f>
        <v>788</v>
      </c>
      <c r="BF54" s="12">
        <f>IF(ISERROR(MATCH($B54,'Ar5159'!$A$2:$A$54,0))," ",LOOKUP($B54,'Ar5159'!$A$2:$S$54))</f>
        <v>52</v>
      </c>
      <c r="BG54" s="13" t="str">
        <f>IF(ISERROR(MATCH($B54,'Aw5159'!$A$1:$A$49,0))," ",LOOKUP($B54,'Aw5159'!$A$1:$B$49))</f>
        <v xml:space="preserve"> </v>
      </c>
      <c r="BH54" s="13" t="str">
        <f>IF(ISERROR(MATCH($B54,'Aw5159'!$A$1:$A$49,0))," ",LOOKUP($B54,'Aw5159'!$A$1:$C$49))</f>
        <v xml:space="preserve"> </v>
      </c>
      <c r="BI54" s="13" t="str">
        <f>IF(ISERROR(MATCH($B54,'Aw5159'!$A$1:$A$49,0))," ",LOOKUP($B54,'Aw5159'!$A$1:$D$49))</f>
        <v xml:space="preserve"> </v>
      </c>
      <c r="BJ54" s="12" t="str">
        <f>IF(ISERROR(MATCH($B54,Abui3!$A$2:$A$47,0))," ",LOOKUP($B54,Abui3!$A$2:$B$47))</f>
        <v xml:space="preserve"> </v>
      </c>
      <c r="BK54" s="12" t="str">
        <f>IF(ISERROR(MATCH($B54,Abui3!$A$2:$A$47,0))," ",LOOKUP($B54,Abui3!$A$2:$C$47))</f>
        <v xml:space="preserve"> </v>
      </c>
      <c r="BL54" s="12" t="str">
        <f>IF(ISERROR(MATCH($B54,Abui3!$A$2:$A$47,0))," ",LOOKUP($B54,Abui3!$A$2:$D$47))</f>
        <v xml:space="preserve"> </v>
      </c>
      <c r="BM54" s="12" t="str">
        <f>IF(ISERROR(MATCH($B54,Abui3!$A$2:$A$47,0))," ",LOOKUP($B54,Abui3!$A$2:$E$47))</f>
        <v xml:space="preserve"> </v>
      </c>
    </row>
    <row r="55" spans="1:65" x14ac:dyDescent="0.2">
      <c r="A55" s="2" t="s">
        <v>51</v>
      </c>
      <c r="B55" s="11" t="s">
        <v>104</v>
      </c>
      <c r="C55" s="12">
        <f>IF(ISERROR(MATCH($B55,'Ar207'!$A$2:$A$54,0))," ",LOOKUP($B55,'Ar207'!$A$2:$B$54))</f>
        <v>211116</v>
      </c>
      <c r="D55" s="12">
        <f>IF(ISERROR(MATCH($B55,'Ar207'!$A$2:$A$54,0))," ",LOOKUP($B55,'Ar207'!$A$2:$C$54))</f>
        <v>525</v>
      </c>
      <c r="E55" s="12">
        <f>IF(ISERROR(MATCH($B55,'Ar207'!$A$2:$A$54,0))," ",LOOKUP($B55,'Ar207'!$A$2:$D$54))</f>
        <v>123</v>
      </c>
      <c r="F55" s="13">
        <f>IF(ISERROR(MATCH($B55,'Ae207'!$A$2:$A$54,0))," ",LOOKUP($B55,'Ae207'!$A$2:$B$54))</f>
        <v>3</v>
      </c>
      <c r="G55" s="13">
        <f>IF(ISERROR(MATCH(B55,'Ae207'!$A$2:$A$46,0))," ",LOOKUP($B55,'Ae207'!$A$2:$C$46))</f>
        <v>0</v>
      </c>
      <c r="H55" s="13">
        <f>IF(ISERROR(MATCH($B55,'Ae207'!$A$2:$A$46,0))," ",LOOKUP($B55,'Ae207'!$A$2:$D$46))</f>
        <v>0</v>
      </c>
      <c r="I55" s="12">
        <f>IF(ISERROR(MATCH($B55,'Ar581'!$A$2:$A$56,0))," ",_xlfn.XLOOKUP($B55,'Ar581'!$A$2:$A$56,'Ar581'!$B$2:$B$56,"NA",0))</f>
        <v>177529</v>
      </c>
      <c r="J55" s="19">
        <f>IF(ISERROR(MATCH($B55,'Ar581'!$A$2:$A$56,0))," ",_xlfn.XLOOKUP($B55,'Ar581'!$A$2:$A$56,'Ar581'!$C$2:$C$56,"NA",0))</f>
        <v>13723611</v>
      </c>
      <c r="K55" s="13">
        <f>IF(ISERROR(MATCH($B55,'Ar5130'!$A$2:$A$55,0))," ",LOOKUP($B55,'Ar5130'!$A$2:$B$55))</f>
        <v>21343</v>
      </c>
      <c r="L55" s="13">
        <f>IF(ISERROR(MATCH($B55,'Ar5130'!$A$2:$A$55,0))," ",LOOKUP($B55,'Ar5130'!$A$2:$C$55))</f>
        <v>1050</v>
      </c>
      <c r="M55" s="13">
        <f>IF(ISERROR(MATCH($B55,'Ar5130'!$A$2:$A$55,0))," ",LOOKUP($B55,'Ar5130'!$A$2:$D$55))</f>
        <v>67</v>
      </c>
      <c r="N55" s="13">
        <f>IF(ISERROR(MATCH($B55,'Ar5130'!$A$2:$A$55,0))," ",LOOKUP($B55,'Ar5130'!$A$2:$E$55))</f>
        <v>2</v>
      </c>
      <c r="O55" s="13">
        <f>IF(ISERROR(MATCH($B55,'Ar5130'!$A$2:$A$55,0))," ",LOOKUP($B55,'Ar5130'!$A$2:$F$55))</f>
        <v>9</v>
      </c>
      <c r="P55" s="13">
        <f>IF(ISERROR(MATCH($B55,'Ar5130'!$A$2:$A$55,0))," ",LOOKUP($B55,'Ar5130'!$A$2:$G$55))</f>
        <v>0</v>
      </c>
      <c r="Q55" s="12">
        <f>IF(ISERROR(MATCH($B55,'Ae5130'!$A$2:$A$47,0))," ",LOOKUP($B55,'Ae5130'!$A$2:$B$47))</f>
        <v>1</v>
      </c>
      <c r="R55" s="12">
        <f>IF(ISERROR(MATCH($B55,'Ae5130'!$A$2:$A$47,0))," ",LOOKUP($B55,'Ae5130'!$A$2:$C$47))</f>
        <v>0</v>
      </c>
      <c r="S55" s="12">
        <f>IF(ISERROR(MATCH($B55,'Ae5130'!$A$2:$A$47,0))," ",LOOKUP($B55,'Ae5130'!$A$2:$D$47))</f>
        <v>0</v>
      </c>
      <c r="T55" s="12">
        <f>IF(ISERROR(MATCH($B55,'Ae5130'!$A$2:$A$47,0))," ",LOOKUP($B55,'Ae5130'!$A$2:$E$47))</f>
        <v>0</v>
      </c>
      <c r="U55" s="12">
        <f>IF(ISERROR(MATCH($B55,'Ae5130'!$A$2:$A$47,0))," ",LOOKUP($B55,'Ae5130'!$A$2:$F$47))</f>
        <v>0</v>
      </c>
      <c r="V55" s="12">
        <f>IF(ISERROR(MATCH($B55,'Ae5130'!$A$2:$A$47,0))," ",LOOKUP($B55,'Ae5130'!$A$2:$G$47))</f>
        <v>0</v>
      </c>
      <c r="W55" s="13">
        <f>IF(ISERROR(MATCH($B55,'Ae5159'!$A$2:$A$54,0))," ",LOOKUP($B55,'Ae5159'!$A$2:$B$54))</f>
        <v>0</v>
      </c>
      <c r="X55" s="13">
        <f>IF(ISERROR(MATCH($B55,'Ae5159'!$A$2:$A$54,0))," ",LOOKUP($B55,'Ae5159'!$A$2:$C$54))</f>
        <v>0</v>
      </c>
      <c r="Y55" s="13">
        <f>IF(ISERROR(MATCH($B55,'Ae5159'!$A$2:$A$54,0))," ",LOOKUP($B55,'Ae5159'!$A$2:$D$54))</f>
        <v>0</v>
      </c>
      <c r="Z55" s="13">
        <f>IF(ISERROR(MATCH($B55,'Ae5159'!$A$2:$A$54,0))," ",LOOKUP($B55,'Ae5159'!$A$2:$E$54))</f>
        <v>0</v>
      </c>
      <c r="AA55" s="13">
        <f>IF(ISERROR(MATCH($B55,'Ae5159'!$A$2:$A$54,0))," ",LOOKUP($B55,'Ae5159'!$A$2:$F$54))</f>
        <v>0</v>
      </c>
      <c r="AB55" s="13">
        <f>IF(ISERROR(MATCH($B55,'Ae5159'!$A$2:$A$54,0))," ",LOOKUP($B55,'Ae5159'!$A$2:$G$54))</f>
        <v>0</v>
      </c>
      <c r="AC55" s="13">
        <f>IF(ISERROR(MATCH($B55,'Ae5159'!$A$2:$A$54,0))," ",LOOKUP($B55,'Ae5159'!$A$2:$H$54))</f>
        <v>0</v>
      </c>
      <c r="AD55" s="13">
        <f>IF(ISERROR(MATCH($B55,'Ae5159'!$A$2:$A$54,0))," ",LOOKUP($B55,'Ae5159'!$A$2:$I$54))</f>
        <v>0</v>
      </c>
      <c r="AE55" s="13">
        <f>IF(ISERROR(MATCH($B55,'Ae5159'!$A$2:$A$54,0))," ",LOOKUP($B55,'Ae5159'!$A$2:$J$54))</f>
        <v>0</v>
      </c>
      <c r="AF55" s="13">
        <f>IF(ISERROR(MATCH($B55,'Ae5159'!$A$2:$A$54,0))," ",LOOKUP($B55,'Ae5159'!$A$2:$K$54))</f>
        <v>0</v>
      </c>
      <c r="AG55" s="13">
        <f>IF(ISERROR(MATCH($B55,'Ae5159'!$A$2:$A$54,0))," ",LOOKUP($B55,'Ae5159'!$A$2:$L$54))</f>
        <v>0</v>
      </c>
      <c r="AH55" s="13">
        <f>IF(ISERROR(MATCH($B55,'Ae5159'!$A$2:$A$54,0))," ",LOOKUP($B55,'Ae5159'!$A$2:$M$54))</f>
        <v>0</v>
      </c>
      <c r="AI55" s="13">
        <f>IF(ISERROR(MATCH($B55,'Ae5159'!$A$2:$A$54,0))," ",LOOKUP($B55,'Ae5159'!$A$2:$N$54))</f>
        <v>0</v>
      </c>
      <c r="AJ55" s="13">
        <f>IF(ISERROR(MATCH($B55,'Ae5159'!$A$2:$A$54,0))," ",LOOKUP($B55,'Ae5159'!$A$2:$O$54))</f>
        <v>0</v>
      </c>
      <c r="AK55" s="13">
        <f>IF(ISERROR(MATCH($B55,'Ae5159'!$A$2:$A$54,0))," ",LOOKUP($B55,'Ae5159'!$A$2:$P$54))</f>
        <v>0</v>
      </c>
      <c r="AL55" s="13">
        <f>IF(ISERROR(MATCH($B55,'Ae5159'!$A$2:$A$54,0))," ",LOOKUP($B55,'Ae5159'!$A$2:$Q$54))</f>
        <v>0</v>
      </c>
      <c r="AM55" s="13">
        <f>IF(ISERROR(MATCH($B55,'Ae5159'!$A$2:$A$54,0))," ",LOOKUP($B55,'Ae5159'!$A$2:$R$54))</f>
        <v>0</v>
      </c>
      <c r="AN55" s="13">
        <f>IF(ISERROR(MATCH($B55,'Ae5159'!$A$2:$A$54,0))," ",LOOKUP($B55,'Ae5159'!$A$2:$S$54))</f>
        <v>0</v>
      </c>
      <c r="AO55" s="12">
        <f>IF(ISERROR(MATCH($B55,'Ar5159'!$A$2:$A$54,0))," ",LOOKUP($B55,'Ar5159'!$A$2:$B$54))</f>
        <v>116263</v>
      </c>
      <c r="AP55" s="12">
        <f>IF(ISERROR(MATCH($B55,'Ar5159'!$A$2:$A$54,0))," ",LOOKUP($B55,'Ar5159'!$A$2:$C$54))</f>
        <v>99992</v>
      </c>
      <c r="AQ55" s="12">
        <f>IF(ISERROR(MATCH($B55,'Ar5159'!$A$2:$A$54,0))," ",LOOKUP($B55,'Ar5159'!$A$2:$D$54))</f>
        <v>0</v>
      </c>
      <c r="AR55" s="12">
        <f>IF(ISERROR(MATCH($B55,'Ar5159'!$A$2:$A$54,0))," ",LOOKUP($B55,'Ar5159'!$A$2:$E$54))</f>
        <v>6088</v>
      </c>
      <c r="AS55" s="12">
        <f>IF(ISERROR(MATCH($B55,'Ar5159'!$A$2:$A$54,0))," ",LOOKUP($B55,'Ar5159'!$A$2:$F$54))</f>
        <v>289</v>
      </c>
      <c r="AT55" s="12">
        <f>IF(ISERROR(MATCH($B55,'Ar5159'!$A$2:$A$54,0))," ",LOOKUP($B55,'Ar5159'!$A$2:$G$54))</f>
        <v>3</v>
      </c>
      <c r="AU55" s="12">
        <f>IF(ISERROR(MATCH($B55,'Ar5159'!$A$2:$A$54,0))," ",LOOKUP($B55,'Ar5159'!$A$2:$H$54))</f>
        <v>0</v>
      </c>
      <c r="AV55" s="12">
        <f>IF(ISERROR(MATCH($B55,'Ar5159'!$A$2:$A$54,0))," ",LOOKUP($B55,'Ar5159'!$A$2:$I$54))</f>
        <v>27</v>
      </c>
      <c r="AW55" s="12">
        <f>IF(ISERROR(MATCH($B55,'Ar5159'!$A$2:$A$54,0))," ",LOOKUP($B55,'Ar5159'!$A$2:$J$54))</f>
        <v>111</v>
      </c>
      <c r="AX55" s="12">
        <f>IF(ISERROR(MATCH($B55,'Ar5159'!$A$2:$A$54,0))," ",LOOKUP($B55,'Ar5159'!$A$2:$K$54))</f>
        <v>4</v>
      </c>
      <c r="AY55" s="12">
        <f>IF(ISERROR(MATCH($B55,'Ar5159'!$A$2:$A$54,0))," ",LOOKUP($B55,'Ar5159'!$A$2:$L$54))</f>
        <v>0</v>
      </c>
      <c r="AZ55" s="12">
        <f>IF(ISERROR(MATCH($B55,'Ar5159'!$A$2:$A$54,0))," ",LOOKUP($B55,'Ar5159'!$A$2:$M$54))</f>
        <v>0</v>
      </c>
      <c r="BA55" s="12">
        <f>IF(ISERROR(MATCH($B55,'Ar5159'!$A$2:$A$54,0))," ",LOOKUP($B55,'Ar5159'!$A$2:$N$54))</f>
        <v>1313118</v>
      </c>
      <c r="BB55" s="12">
        <f>IF(ISERROR(MATCH($B55,'Ar5159'!$A$2:$A$54,0))," ",LOOKUP($B55,'Ar5159'!$A$2:$O$54))</f>
        <v>64289</v>
      </c>
      <c r="BC55" s="12">
        <f>IF(ISERROR(MATCH($B55,'Ar5159'!$A$2:$A$54,0))," ",LOOKUP($B55,'Ar5159'!$A$2:$P$54))</f>
        <v>2163</v>
      </c>
      <c r="BD55" s="12">
        <f>IF(ISERROR(MATCH($B55,'Ar5159'!$A$2:$A$54,0))," ",LOOKUP($B55,'Ar5159'!$A$2:$Q$54))</f>
        <v>183</v>
      </c>
      <c r="BE55" s="12">
        <f>IF(ISERROR(MATCH($B55,'Ar5159'!$A$2:$A$54,0))," ",LOOKUP($B55,'Ar5159'!$A$2:$R$54))</f>
        <v>847</v>
      </c>
      <c r="BF55" s="12">
        <f>IF(ISERROR(MATCH($B55,'Ar5159'!$A$2:$A$54,0))," ",LOOKUP($B55,'Ar5159'!$A$2:$S$54))</f>
        <v>4</v>
      </c>
      <c r="BG55" s="13">
        <f>IF(ISERROR(MATCH($B55,'Aw5159'!$A$1:$A$49,0))," ",LOOKUP($B55,'Aw5159'!$A$1:$B$49))</f>
        <v>469</v>
      </c>
      <c r="BH55" s="13">
        <f>IF(ISERROR(MATCH($B55,'Aw5159'!$A$1:$A$49,0))," ",LOOKUP($B55,'Aw5159'!$A$1:$C$49))</f>
        <v>885</v>
      </c>
      <c r="BI55" s="13">
        <f>IF(ISERROR(MATCH($B55,'Aw5159'!$A$1:$A$49,0))," ",LOOKUP($B55,'Aw5159'!$A$1:$D$49))</f>
        <v>5266</v>
      </c>
      <c r="BJ55" s="12" t="str">
        <f>IF(ISERROR(MATCH($B55,Abui3!$A$2:$A$47,0))," ",LOOKUP($B55,Abui3!$A$2:$B$47))</f>
        <v xml:space="preserve"> </v>
      </c>
      <c r="BK55" s="12" t="str">
        <f>IF(ISERROR(MATCH($B55,Abui3!$A$2:$A$47,0))," ",LOOKUP($B55,Abui3!$A$2:$C$47))</f>
        <v xml:space="preserve"> </v>
      </c>
      <c r="BL55" s="12" t="str">
        <f>IF(ISERROR(MATCH($B55,Abui3!$A$2:$A$47,0))," ",LOOKUP($B55,Abui3!$A$2:$D$47))</f>
        <v xml:space="preserve"> </v>
      </c>
      <c r="BM55" s="12" t="str">
        <f>IF(ISERROR(MATCH($B55,Abui3!$A$2:$A$47,0))," ",LOOKUP($B55,Abui3!$A$2:$E$47))</f>
        <v xml:space="preserve"> </v>
      </c>
    </row>
    <row r="56" spans="1:65" x14ac:dyDescent="0.2">
      <c r="A56" s="2" t="s">
        <v>52</v>
      </c>
      <c r="B56" s="11" t="s">
        <v>105</v>
      </c>
      <c r="C56" s="12">
        <f>IF(ISERROR(MATCH($B56,'Ar207'!$A$2:$A$54,0))," ",LOOKUP($B56,'Ar207'!$A$2:$B$54))</f>
        <v>18404</v>
      </c>
      <c r="D56" s="12">
        <f>IF(ISERROR(MATCH($B56,'Ar207'!$A$2:$A$54,0))," ",LOOKUP($B56,'Ar207'!$A$2:$C$54))</f>
        <v>217</v>
      </c>
      <c r="E56" s="12">
        <f>IF(ISERROR(MATCH($B56,'Ar207'!$A$2:$A$54,0))," ",LOOKUP($B56,'Ar207'!$A$2:$D$54))</f>
        <v>31</v>
      </c>
      <c r="F56" s="13" t="str">
        <f>IF(ISERROR(MATCH($B56,'Ae207'!$A$2:$A$54,0))," ",LOOKUP($B56,'Ae207'!$A$2:$B$54))</f>
        <v xml:space="preserve"> </v>
      </c>
      <c r="G56" s="13" t="str">
        <f>IF(ISERROR(MATCH(B56,'Ae207'!$A$2:$A$46,0))," ",LOOKUP($B56,'Ae207'!$A$2:$C$46))</f>
        <v xml:space="preserve"> </v>
      </c>
      <c r="H56" s="13" t="str">
        <f>IF(ISERROR(MATCH($B56,'Ae207'!$A$2:$A$46,0))," ",LOOKUP($B56,'Ae207'!$A$2:$D$46))</f>
        <v xml:space="preserve"> </v>
      </c>
      <c r="I56" s="12">
        <f>IF(ISERROR(MATCH($B56,'Ar581'!$A$2:$A$56,0))," ",_xlfn.XLOOKUP($B56,'Ar581'!$A$2:$A$56,'Ar581'!$B$2:$B$56,"NA",0))</f>
        <v>26739</v>
      </c>
      <c r="J56" s="19">
        <f>IF(ISERROR(MATCH($B56,'Ar581'!$A$2:$A$56,0))," ",_xlfn.XLOOKUP($B56,'Ar581'!$A$2:$A$56,'Ar581'!$C$2:$C$56,"NA",0))</f>
        <v>1292755</v>
      </c>
      <c r="K56" s="13">
        <f>IF(ISERROR(MATCH($B56,'Ar5130'!$A$2:$A$55,0))," ",LOOKUP($B56,'Ar5130'!$A$2:$B$55))</f>
        <v>1334</v>
      </c>
      <c r="L56" s="13">
        <f>IF(ISERROR(MATCH($B56,'Ar5130'!$A$2:$A$55,0))," ",LOOKUP($B56,'Ar5130'!$A$2:$C$55))</f>
        <v>96</v>
      </c>
      <c r="M56" s="13">
        <f>IF(ISERROR(MATCH($B56,'Ar5130'!$A$2:$A$55,0))," ",LOOKUP($B56,'Ar5130'!$A$2:$D$55))</f>
        <v>11</v>
      </c>
      <c r="N56" s="13">
        <f>IF(ISERROR(MATCH($B56,'Ar5130'!$A$2:$A$55,0))," ",LOOKUP($B56,'Ar5130'!$A$2:$E$55))</f>
        <v>1</v>
      </c>
      <c r="O56" s="13">
        <f>IF(ISERROR(MATCH($B56,'Ar5130'!$A$2:$A$55,0))," ",LOOKUP($B56,'Ar5130'!$A$2:$F$55))</f>
        <v>0</v>
      </c>
      <c r="P56" s="13">
        <f>IF(ISERROR(MATCH($B56,'Ar5130'!$A$2:$A$55,0))," ",LOOKUP($B56,'Ar5130'!$A$2:$G$55))</f>
        <v>0</v>
      </c>
      <c r="Q56" s="12">
        <f>IF(ISERROR(MATCH($B56,'Ae5130'!$A$2:$A$47,0))," ",LOOKUP($B56,'Ae5130'!$A$2:$B$47))</f>
        <v>0</v>
      </c>
      <c r="R56" s="12">
        <f>IF(ISERROR(MATCH($B56,'Ae5130'!$A$2:$A$47,0))," ",LOOKUP($B56,'Ae5130'!$A$2:$C$47))</f>
        <v>0</v>
      </c>
      <c r="S56" s="12">
        <f>IF(ISERROR(MATCH($B56,'Ae5130'!$A$2:$A$47,0))," ",LOOKUP($B56,'Ae5130'!$A$2:$D$47))</f>
        <v>0</v>
      </c>
      <c r="T56" s="12">
        <f>IF(ISERROR(MATCH($B56,'Ae5130'!$A$2:$A$47,0))," ",LOOKUP($B56,'Ae5130'!$A$2:$E$47))</f>
        <v>0</v>
      </c>
      <c r="U56" s="12">
        <f>IF(ISERROR(MATCH($B56,'Ae5130'!$A$2:$A$47,0))," ",LOOKUP($B56,'Ae5130'!$A$2:$F$47))</f>
        <v>0</v>
      </c>
      <c r="V56" s="12">
        <f>IF(ISERROR(MATCH($B56,'Ae5130'!$A$2:$A$47,0))," ",LOOKUP($B56,'Ae5130'!$A$2:$G$47))</f>
        <v>0</v>
      </c>
      <c r="W56" s="13" t="str">
        <f>IF(ISERROR(MATCH($B56,'Ae5159'!$A$2:$A$54,0))," ",LOOKUP($B56,'Ae5159'!$A$2:$B$54))</f>
        <v xml:space="preserve"> </v>
      </c>
      <c r="X56" s="13" t="str">
        <f>IF(ISERROR(MATCH($B56,'Ae5159'!$A$2:$A$54,0))," ",LOOKUP($B56,'Ae5159'!$A$2:$C$54))</f>
        <v xml:space="preserve"> </v>
      </c>
      <c r="Y56" s="13" t="str">
        <f>IF(ISERROR(MATCH($B56,'Ae5159'!$A$2:$A$54,0))," ",LOOKUP($B56,'Ae5159'!$A$2:$D$54))</f>
        <v xml:space="preserve"> </v>
      </c>
      <c r="Z56" s="13" t="str">
        <f>IF(ISERROR(MATCH($B56,'Ae5159'!$A$2:$A$54,0))," ",LOOKUP($B56,'Ae5159'!$A$2:$E$54))</f>
        <v xml:space="preserve"> </v>
      </c>
      <c r="AA56" s="13" t="str">
        <f>IF(ISERROR(MATCH($B56,'Ae5159'!$A$2:$A$54,0))," ",LOOKUP($B56,'Ae5159'!$A$2:$F$54))</f>
        <v xml:space="preserve"> </v>
      </c>
      <c r="AB56" s="13" t="str">
        <f>IF(ISERROR(MATCH($B56,'Ae5159'!$A$2:$A$54,0))," ",LOOKUP($B56,'Ae5159'!$A$2:$G$54))</f>
        <v xml:space="preserve"> </v>
      </c>
      <c r="AC56" s="13" t="str">
        <f>IF(ISERROR(MATCH($B56,'Ae5159'!$A$2:$A$54,0))," ",LOOKUP($B56,'Ae5159'!$A$2:$H$54))</f>
        <v xml:space="preserve"> </v>
      </c>
      <c r="AD56" s="13" t="str">
        <f>IF(ISERROR(MATCH($B56,'Ae5159'!$A$2:$A$54,0))," ",LOOKUP($B56,'Ae5159'!$A$2:$I$54))</f>
        <v xml:space="preserve"> </v>
      </c>
      <c r="AE56" s="13" t="str">
        <f>IF(ISERROR(MATCH($B56,'Ae5159'!$A$2:$A$54,0))," ",LOOKUP($B56,'Ae5159'!$A$2:$J$54))</f>
        <v xml:space="preserve"> </v>
      </c>
      <c r="AF56" s="13" t="str">
        <f>IF(ISERROR(MATCH($B56,'Ae5159'!$A$2:$A$54,0))," ",LOOKUP($B56,'Ae5159'!$A$2:$K$54))</f>
        <v xml:space="preserve"> </v>
      </c>
      <c r="AG56" s="13" t="str">
        <f>IF(ISERROR(MATCH($B56,'Ae5159'!$A$2:$A$54,0))," ",LOOKUP($B56,'Ae5159'!$A$2:$L$54))</f>
        <v xml:space="preserve"> </v>
      </c>
      <c r="AH56" s="13" t="str">
        <f>IF(ISERROR(MATCH($B56,'Ae5159'!$A$2:$A$54,0))," ",LOOKUP($B56,'Ae5159'!$A$2:$M$54))</f>
        <v xml:space="preserve"> </v>
      </c>
      <c r="AI56" s="13" t="str">
        <f>IF(ISERROR(MATCH($B56,'Ae5159'!$A$2:$A$54,0))," ",LOOKUP($B56,'Ae5159'!$A$2:$N$54))</f>
        <v xml:space="preserve"> </v>
      </c>
      <c r="AJ56" s="13" t="str">
        <f>IF(ISERROR(MATCH($B56,'Ae5159'!$A$2:$A$54,0))," ",LOOKUP($B56,'Ae5159'!$A$2:$O$54))</f>
        <v xml:space="preserve"> </v>
      </c>
      <c r="AK56" s="13" t="str">
        <f>IF(ISERROR(MATCH($B56,'Ae5159'!$A$2:$A$54,0))," ",LOOKUP($B56,'Ae5159'!$A$2:$P$54))</f>
        <v xml:space="preserve"> </v>
      </c>
      <c r="AL56" s="13" t="str">
        <f>IF(ISERROR(MATCH($B56,'Ae5159'!$A$2:$A$54,0))," ",LOOKUP($B56,'Ae5159'!$A$2:$Q$54))</f>
        <v xml:space="preserve"> </v>
      </c>
      <c r="AM56" s="13" t="str">
        <f>IF(ISERROR(MATCH($B56,'Ae5159'!$A$2:$A$54,0))," ",LOOKUP($B56,'Ae5159'!$A$2:$R$54))</f>
        <v xml:space="preserve"> </v>
      </c>
      <c r="AN56" s="13" t="str">
        <f>IF(ISERROR(MATCH($B56,'Ae5159'!$A$2:$A$54,0))," ",LOOKUP($B56,'Ae5159'!$A$2:$S$54))</f>
        <v xml:space="preserve"> </v>
      </c>
      <c r="AO56" s="12">
        <f>IF(ISERROR(MATCH($B56,'Ar5159'!$A$2:$A$54,0))," ",LOOKUP($B56,'Ar5159'!$A$2:$B$54))</f>
        <v>11251</v>
      </c>
      <c r="AP56" s="12">
        <f>IF(ISERROR(MATCH($B56,'Ar5159'!$A$2:$A$54,0))," ",LOOKUP($B56,'Ar5159'!$A$2:$C$54))</f>
        <v>4176</v>
      </c>
      <c r="AQ56" s="12">
        <f>IF(ISERROR(MATCH($B56,'Ar5159'!$A$2:$A$54,0))," ",LOOKUP($B56,'Ar5159'!$A$2:$D$54))</f>
        <v>0</v>
      </c>
      <c r="AR56" s="12">
        <f>IF(ISERROR(MATCH($B56,'Ar5159'!$A$2:$A$54,0))," ",LOOKUP($B56,'Ar5159'!$A$2:$E$54))</f>
        <v>2891</v>
      </c>
      <c r="AS56" s="12">
        <f>IF(ISERROR(MATCH($B56,'Ar5159'!$A$2:$A$54,0))," ",LOOKUP($B56,'Ar5159'!$A$2:$F$54))</f>
        <v>115</v>
      </c>
      <c r="AT56" s="12">
        <f>IF(ISERROR(MATCH($B56,'Ar5159'!$A$2:$A$54,0))," ",LOOKUP($B56,'Ar5159'!$A$2:$G$54))</f>
        <v>42</v>
      </c>
      <c r="AU56" s="12">
        <f>IF(ISERROR(MATCH($B56,'Ar5159'!$A$2:$A$54,0))," ",LOOKUP($B56,'Ar5159'!$A$2:$H$54))</f>
        <v>0</v>
      </c>
      <c r="AV56" s="12">
        <f>IF(ISERROR(MATCH($B56,'Ar5159'!$A$2:$A$54,0))," ",LOOKUP($B56,'Ar5159'!$A$2:$I$54))</f>
        <v>150</v>
      </c>
      <c r="AW56" s="12">
        <f>IF(ISERROR(MATCH($B56,'Ar5159'!$A$2:$A$54,0))," ",LOOKUP($B56,'Ar5159'!$A$2:$J$54))</f>
        <v>15</v>
      </c>
      <c r="AX56" s="12">
        <f>IF(ISERROR(MATCH($B56,'Ar5159'!$A$2:$A$54,0))," ",LOOKUP($B56,'Ar5159'!$A$2:$K$54))</f>
        <v>0</v>
      </c>
      <c r="AY56" s="12">
        <f>IF(ISERROR(MATCH($B56,'Ar5159'!$A$2:$A$54,0))," ",LOOKUP($B56,'Ar5159'!$A$2:$L$54))</f>
        <v>0</v>
      </c>
      <c r="AZ56" s="12">
        <f>IF(ISERROR(MATCH($B56,'Ar5159'!$A$2:$A$54,0))," ",LOOKUP($B56,'Ar5159'!$A$2:$M$54))</f>
        <v>1</v>
      </c>
      <c r="BA56" s="12">
        <f>IF(ISERROR(MATCH($B56,'Ar5159'!$A$2:$A$54,0))," ",LOOKUP($B56,'Ar5159'!$A$2:$N$54))</f>
        <v>98470</v>
      </c>
      <c r="BB56" s="12">
        <f>IF(ISERROR(MATCH($B56,'Ar5159'!$A$2:$A$54,0))," ",LOOKUP($B56,'Ar5159'!$A$2:$O$54))</f>
        <v>19008</v>
      </c>
      <c r="BC56" s="12">
        <f>IF(ISERROR(MATCH($B56,'Ar5159'!$A$2:$A$54,0))," ",LOOKUP($B56,'Ar5159'!$A$2:$P$54))</f>
        <v>1238</v>
      </c>
      <c r="BD56" s="12">
        <f>IF(ISERROR(MATCH($B56,'Ar5159'!$A$2:$A$54,0))," ",LOOKUP($B56,'Ar5159'!$A$2:$Q$54))</f>
        <v>1150</v>
      </c>
      <c r="BE56" s="12">
        <f>IF(ISERROR(MATCH($B56,'Ar5159'!$A$2:$A$54,0))," ",LOOKUP($B56,'Ar5159'!$A$2:$R$54))</f>
        <v>108</v>
      </c>
      <c r="BF56" s="12">
        <f>IF(ISERROR(MATCH($B56,'Ar5159'!$A$2:$A$54,0))," ",LOOKUP($B56,'Ar5159'!$A$2:$S$54))</f>
        <v>8</v>
      </c>
      <c r="BG56" s="13">
        <f>IF(ISERROR(MATCH($B56,'Aw5159'!$A$1:$A$49,0))," ",LOOKUP($B56,'Aw5159'!$A$1:$B$49))</f>
        <v>64</v>
      </c>
      <c r="BH56" s="13">
        <f>IF(ISERROR(MATCH($B56,'Aw5159'!$A$1:$A$49,0))," ",LOOKUP($B56,'Aw5159'!$A$1:$C$49))</f>
        <v>0</v>
      </c>
      <c r="BI56" s="13">
        <f>IF(ISERROR(MATCH($B56,'Aw5159'!$A$1:$A$49,0))," ",LOOKUP($B56,'Aw5159'!$A$1:$D$49))</f>
        <v>493</v>
      </c>
      <c r="BJ56" s="12" t="str">
        <f>IF(ISERROR(MATCH($B56,Abui3!$A$2:$A$47,0))," ",LOOKUP($B56,Abui3!$A$2:$B$47))</f>
        <v xml:space="preserve"> </v>
      </c>
      <c r="BK56" s="12" t="str">
        <f>IF(ISERROR(MATCH($B56,Abui3!$A$2:$A$47,0))," ",LOOKUP($B56,Abui3!$A$2:$C$47))</f>
        <v xml:space="preserve"> </v>
      </c>
      <c r="BL56" s="12" t="str">
        <f>IF(ISERROR(MATCH($B56,Abui3!$A$2:$A$47,0))," ",LOOKUP($B56,Abui3!$A$2:$D$47))</f>
        <v xml:space="preserve"> </v>
      </c>
      <c r="BM56" s="12" t="str">
        <f>IF(ISERROR(MATCH($B56,Abui3!$A$2:$A$47,0))," ",LOOKUP($B56,Abui3!$A$2:$E$47))</f>
        <v xml:space="preserve"> </v>
      </c>
    </row>
    <row r="58" spans="1:65" x14ac:dyDescent="0.2">
      <c r="A58" s="36">
        <f ca="1">TODAY()</f>
        <v>46037</v>
      </c>
    </row>
  </sheetData>
  <mergeCells count="9">
    <mergeCell ref="C2:E2"/>
    <mergeCell ref="F2:H2"/>
    <mergeCell ref="I2:J2"/>
    <mergeCell ref="BJ2:BM2"/>
    <mergeCell ref="BG2:BI2"/>
    <mergeCell ref="W2:AN2"/>
    <mergeCell ref="AO2:BF2"/>
    <mergeCell ref="K2:P2"/>
    <mergeCell ref="Q2:V2"/>
  </mergeCells>
  <phoneticPr fontId="3" type="noConversion"/>
  <pageMargins left="0.75" right="0.75" top="0.49" bottom="0.52" header="0.5" footer="0.5"/>
  <pageSetup scale="76" fitToWidth="0" orientation="landscape" r:id="rId1"/>
  <headerFooter alignWithMargins="0"/>
  <ignoredErrors>
    <ignoredError sqref="BG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2E43-5F52-49AD-B8EF-6002531F7642}">
  <sheetPr codeName="Sheet6">
    <pageSetUpPr fitToPage="1"/>
  </sheetPr>
  <dimension ref="A1:O57"/>
  <sheetViews>
    <sheetView zoomScaleNormal="100" workbookViewId="0">
      <selection activeCell="A2" sqref="A2:D54"/>
    </sheetView>
  </sheetViews>
  <sheetFormatPr defaultRowHeight="12.75" x14ac:dyDescent="0.2"/>
  <cols>
    <col min="1" max="1" width="9.85546875" style="1" bestFit="1" customWidth="1"/>
    <col min="2" max="2" width="7.85546875" style="1" customWidth="1"/>
    <col min="3" max="4" width="4.85546875" style="1" customWidth="1"/>
    <col min="9" max="9" width="5.85546875" customWidth="1"/>
    <col min="10" max="10" width="7.85546875" customWidth="1"/>
    <col min="11" max="12" width="4.85546875" customWidth="1"/>
    <col min="13" max="13" width="7.85546875" bestFit="1" customWidth="1"/>
  </cols>
  <sheetData>
    <row r="1" spans="1:4" x14ac:dyDescent="0.2">
      <c r="A1" t="s">
        <v>156</v>
      </c>
      <c r="B1" t="s">
        <v>165</v>
      </c>
      <c r="C1" t="s">
        <v>166</v>
      </c>
      <c r="D1" t="s">
        <v>167</v>
      </c>
    </row>
    <row r="2" spans="1:4" x14ac:dyDescent="0.2">
      <c r="A2" t="s">
        <v>54</v>
      </c>
      <c r="B2">
        <v>30894</v>
      </c>
      <c r="C2">
        <v>242</v>
      </c>
      <c r="D2">
        <v>42</v>
      </c>
    </row>
    <row r="3" spans="1:4" x14ac:dyDescent="0.2">
      <c r="A3" t="s">
        <v>53</v>
      </c>
      <c r="B3">
        <v>157780</v>
      </c>
      <c r="C3">
        <v>115</v>
      </c>
      <c r="D3"/>
    </row>
    <row r="4" spans="1:4" x14ac:dyDescent="0.2">
      <c r="A4" t="s">
        <v>56</v>
      </c>
      <c r="B4">
        <v>43597</v>
      </c>
      <c r="C4">
        <v>134</v>
      </c>
      <c r="D4">
        <v>57</v>
      </c>
    </row>
    <row r="5" spans="1:4" x14ac:dyDescent="0.2">
      <c r="A5" t="s">
        <v>55</v>
      </c>
      <c r="B5">
        <v>73303</v>
      </c>
      <c r="C5">
        <v>210</v>
      </c>
      <c r="D5">
        <v>85</v>
      </c>
    </row>
    <row r="6" spans="1:4" x14ac:dyDescent="0.2">
      <c r="A6" t="s">
        <v>57</v>
      </c>
      <c r="B6">
        <v>807368</v>
      </c>
      <c r="C6">
        <v>2518</v>
      </c>
      <c r="D6">
        <v>2212</v>
      </c>
    </row>
    <row r="7" spans="1:4" x14ac:dyDescent="0.2">
      <c r="A7" t="s">
        <v>58</v>
      </c>
      <c r="B7">
        <v>202789</v>
      </c>
      <c r="C7">
        <v>631</v>
      </c>
      <c r="D7">
        <v>621</v>
      </c>
    </row>
    <row r="8" spans="1:4" x14ac:dyDescent="0.2">
      <c r="A8" t="s">
        <v>59</v>
      </c>
      <c r="B8">
        <v>122278</v>
      </c>
      <c r="C8">
        <v>227</v>
      </c>
      <c r="D8">
        <v>128</v>
      </c>
    </row>
    <row r="9" spans="1:4" x14ac:dyDescent="0.2">
      <c r="A9" t="s">
        <v>61</v>
      </c>
      <c r="B9">
        <v>31673</v>
      </c>
      <c r="C9">
        <v>2519</v>
      </c>
      <c r="D9">
        <v>24</v>
      </c>
    </row>
    <row r="10" spans="1:4" x14ac:dyDescent="0.2">
      <c r="A10" t="s">
        <v>60</v>
      </c>
      <c r="B10">
        <v>11756</v>
      </c>
      <c r="C10">
        <v>7</v>
      </c>
      <c r="D10">
        <v>2</v>
      </c>
    </row>
    <row r="11" spans="1:4" x14ac:dyDescent="0.2">
      <c r="A11" t="s">
        <v>62</v>
      </c>
      <c r="B11">
        <v>186975</v>
      </c>
      <c r="C11">
        <v>495</v>
      </c>
      <c r="D11">
        <v>569</v>
      </c>
    </row>
    <row r="12" spans="1:4" x14ac:dyDescent="0.2">
      <c r="A12" t="s">
        <v>63</v>
      </c>
      <c r="B12">
        <v>126973</v>
      </c>
      <c r="C12">
        <v>575</v>
      </c>
      <c r="D12">
        <v>162</v>
      </c>
    </row>
    <row r="13" spans="1:4" x14ac:dyDescent="0.2">
      <c r="A13" t="s">
        <v>64</v>
      </c>
      <c r="B13">
        <v>21446</v>
      </c>
      <c r="C13">
        <v>320</v>
      </c>
      <c r="D13">
        <v>329</v>
      </c>
    </row>
    <row r="14" spans="1:4" x14ac:dyDescent="0.2">
      <c r="A14" t="s">
        <v>68</v>
      </c>
      <c r="B14">
        <v>52808</v>
      </c>
      <c r="C14">
        <v>105</v>
      </c>
      <c r="D14">
        <v>45</v>
      </c>
    </row>
    <row r="15" spans="1:4" x14ac:dyDescent="0.2">
      <c r="A15" t="s">
        <v>65</v>
      </c>
      <c r="B15">
        <v>44896</v>
      </c>
      <c r="C15">
        <v>241</v>
      </c>
      <c r="D15">
        <v>34</v>
      </c>
    </row>
    <row r="16" spans="1:4" x14ac:dyDescent="0.2">
      <c r="A16" t="s">
        <v>66</v>
      </c>
      <c r="B16">
        <v>246056</v>
      </c>
      <c r="C16">
        <v>912</v>
      </c>
      <c r="D16">
        <v>224</v>
      </c>
    </row>
    <row r="17" spans="1:4" x14ac:dyDescent="0.2">
      <c r="A17" t="s">
        <v>67</v>
      </c>
      <c r="B17">
        <v>175055</v>
      </c>
      <c r="C17">
        <v>295</v>
      </c>
      <c r="D17">
        <v>184</v>
      </c>
    </row>
    <row r="18" spans="1:4" x14ac:dyDescent="0.2">
      <c r="A18" t="s">
        <v>69</v>
      </c>
      <c r="B18">
        <v>76028</v>
      </c>
      <c r="C18">
        <v>214</v>
      </c>
      <c r="D18">
        <v>139</v>
      </c>
    </row>
    <row r="19" spans="1:4" x14ac:dyDescent="0.2">
      <c r="A19" t="s">
        <v>70</v>
      </c>
      <c r="B19">
        <v>100309</v>
      </c>
      <c r="C19">
        <v>398</v>
      </c>
      <c r="D19">
        <v>385</v>
      </c>
    </row>
    <row r="20" spans="1:4" x14ac:dyDescent="0.2">
      <c r="A20" t="s">
        <v>71</v>
      </c>
      <c r="B20">
        <v>69785</v>
      </c>
      <c r="C20">
        <v>156</v>
      </c>
      <c r="D20">
        <v>56</v>
      </c>
    </row>
    <row r="21" spans="1:4" x14ac:dyDescent="0.2">
      <c r="A21" t="s">
        <v>74</v>
      </c>
      <c r="B21">
        <v>177789</v>
      </c>
      <c r="C21">
        <v>329</v>
      </c>
      <c r="D21">
        <v>167</v>
      </c>
    </row>
    <row r="22" spans="1:4" x14ac:dyDescent="0.2">
      <c r="A22" t="s">
        <v>73</v>
      </c>
      <c r="B22">
        <v>88040</v>
      </c>
      <c r="C22">
        <v>1173</v>
      </c>
      <c r="D22">
        <v>176</v>
      </c>
    </row>
    <row r="23" spans="1:4" x14ac:dyDescent="0.2">
      <c r="A23" t="s">
        <v>72</v>
      </c>
      <c r="B23">
        <v>24780</v>
      </c>
      <c r="C23">
        <v>135</v>
      </c>
      <c r="D23">
        <v>40</v>
      </c>
    </row>
    <row r="24" spans="1:4" x14ac:dyDescent="0.2">
      <c r="A24" t="s">
        <v>75</v>
      </c>
      <c r="B24">
        <v>589134</v>
      </c>
      <c r="C24">
        <v>1186</v>
      </c>
      <c r="D24">
        <v>426</v>
      </c>
    </row>
    <row r="25" spans="1:4" x14ac:dyDescent="0.2">
      <c r="A25" t="s">
        <v>76</v>
      </c>
      <c r="B25">
        <v>153866</v>
      </c>
      <c r="C25">
        <v>329</v>
      </c>
      <c r="D25">
        <v>122</v>
      </c>
    </row>
    <row r="26" spans="1:4" x14ac:dyDescent="0.2">
      <c r="A26" t="s">
        <v>78</v>
      </c>
      <c r="B26">
        <v>168927</v>
      </c>
      <c r="C26">
        <v>555</v>
      </c>
      <c r="D26">
        <v>147</v>
      </c>
    </row>
    <row r="27" spans="1:4" x14ac:dyDescent="0.2">
      <c r="A27" t="s">
        <v>77</v>
      </c>
      <c r="B27">
        <v>49353</v>
      </c>
      <c r="C27">
        <v>166</v>
      </c>
      <c r="D27">
        <v>74</v>
      </c>
    </row>
    <row r="28" spans="1:4" x14ac:dyDescent="0.2">
      <c r="A28" t="s">
        <v>79</v>
      </c>
      <c r="B28">
        <v>36418</v>
      </c>
      <c r="C28">
        <v>527</v>
      </c>
      <c r="D28">
        <v>111</v>
      </c>
    </row>
    <row r="29" spans="1:4" x14ac:dyDescent="0.2">
      <c r="A29" t="s">
        <v>86</v>
      </c>
      <c r="B29">
        <v>154423</v>
      </c>
      <c r="C29">
        <v>353</v>
      </c>
      <c r="D29">
        <v>563</v>
      </c>
    </row>
    <row r="30" spans="1:4" x14ac:dyDescent="0.2">
      <c r="A30" t="s">
        <v>87</v>
      </c>
      <c r="B30">
        <v>20562</v>
      </c>
      <c r="C30">
        <v>120</v>
      </c>
      <c r="D30">
        <v>28</v>
      </c>
    </row>
    <row r="31" spans="1:4" x14ac:dyDescent="0.2">
      <c r="A31" t="s">
        <v>80</v>
      </c>
      <c r="B31">
        <v>49324</v>
      </c>
      <c r="C31">
        <v>96</v>
      </c>
      <c r="D31">
        <v>25</v>
      </c>
    </row>
    <row r="32" spans="1:4" x14ac:dyDescent="0.2">
      <c r="A32" t="s">
        <v>82</v>
      </c>
      <c r="B32">
        <v>24904</v>
      </c>
      <c r="C32">
        <v>61</v>
      </c>
      <c r="D32">
        <v>36</v>
      </c>
    </row>
    <row r="33" spans="1:4" x14ac:dyDescent="0.2">
      <c r="A33" t="s">
        <v>83</v>
      </c>
      <c r="B33">
        <v>231681</v>
      </c>
      <c r="C33">
        <v>563</v>
      </c>
      <c r="D33">
        <v>437</v>
      </c>
    </row>
    <row r="34" spans="1:4" x14ac:dyDescent="0.2">
      <c r="A34" t="s">
        <v>84</v>
      </c>
      <c r="B34">
        <v>38170</v>
      </c>
      <c r="C34">
        <v>224</v>
      </c>
      <c r="D34">
        <v>89</v>
      </c>
    </row>
    <row r="35" spans="1:4" x14ac:dyDescent="0.2">
      <c r="A35" t="s">
        <v>81</v>
      </c>
      <c r="B35">
        <v>122560</v>
      </c>
      <c r="C35">
        <v>203</v>
      </c>
      <c r="D35">
        <v>183</v>
      </c>
    </row>
    <row r="36" spans="1:4" x14ac:dyDescent="0.2">
      <c r="A36" t="s">
        <v>85</v>
      </c>
      <c r="B36">
        <v>264598</v>
      </c>
      <c r="C36">
        <v>622</v>
      </c>
      <c r="D36">
        <v>307</v>
      </c>
    </row>
    <row r="37" spans="1:4" x14ac:dyDescent="0.2">
      <c r="A37" t="s">
        <v>88</v>
      </c>
      <c r="B37">
        <v>274824</v>
      </c>
      <c r="C37">
        <v>542</v>
      </c>
      <c r="D37">
        <v>358</v>
      </c>
    </row>
    <row r="38" spans="1:4" x14ac:dyDescent="0.2">
      <c r="A38" t="s">
        <v>89</v>
      </c>
      <c r="B38">
        <v>58537</v>
      </c>
      <c r="C38">
        <v>253</v>
      </c>
      <c r="D38">
        <v>175</v>
      </c>
    </row>
    <row r="39" spans="1:4" x14ac:dyDescent="0.2">
      <c r="A39" t="s">
        <v>90</v>
      </c>
      <c r="B39">
        <v>211453</v>
      </c>
      <c r="C39">
        <v>777</v>
      </c>
      <c r="D39">
        <v>188</v>
      </c>
    </row>
    <row r="40" spans="1:4" x14ac:dyDescent="0.2">
      <c r="A40" t="s">
        <v>91</v>
      </c>
      <c r="B40">
        <v>325578</v>
      </c>
      <c r="C40">
        <v>1191</v>
      </c>
      <c r="D40">
        <v>436</v>
      </c>
    </row>
    <row r="41" spans="1:4" x14ac:dyDescent="0.2">
      <c r="A41" t="s">
        <v>92</v>
      </c>
      <c r="B41">
        <v>40095</v>
      </c>
      <c r="C41">
        <v>129</v>
      </c>
      <c r="D41">
        <v>40</v>
      </c>
    </row>
    <row r="42" spans="1:4" x14ac:dyDescent="0.2">
      <c r="A42" t="s">
        <v>93</v>
      </c>
      <c r="B42">
        <v>23206</v>
      </c>
      <c r="C42">
        <v>94</v>
      </c>
      <c r="D42">
        <v>15</v>
      </c>
    </row>
    <row r="43" spans="1:4" x14ac:dyDescent="0.2">
      <c r="A43" t="s">
        <v>94</v>
      </c>
      <c r="B43">
        <v>112677</v>
      </c>
      <c r="C43">
        <v>271</v>
      </c>
      <c r="D43">
        <v>339</v>
      </c>
    </row>
    <row r="44" spans="1:4" x14ac:dyDescent="0.2">
      <c r="A44" t="s">
        <v>95</v>
      </c>
      <c r="B44">
        <v>9721</v>
      </c>
      <c r="C44">
        <v>111</v>
      </c>
      <c r="D44">
        <v>11</v>
      </c>
    </row>
    <row r="45" spans="1:4" x14ac:dyDescent="0.2">
      <c r="A45" t="s">
        <v>96</v>
      </c>
      <c r="B45">
        <v>146313</v>
      </c>
      <c r="C45">
        <v>374</v>
      </c>
      <c r="D45">
        <v>291</v>
      </c>
    </row>
    <row r="46" spans="1:4" x14ac:dyDescent="0.2">
      <c r="A46" t="s">
        <v>97</v>
      </c>
      <c r="B46">
        <v>619313</v>
      </c>
      <c r="C46">
        <v>2305</v>
      </c>
      <c r="D46">
        <v>2733</v>
      </c>
    </row>
    <row r="47" spans="1:4" x14ac:dyDescent="0.2">
      <c r="A47" t="s">
        <v>98</v>
      </c>
      <c r="B47">
        <v>98552</v>
      </c>
      <c r="C47">
        <v>550</v>
      </c>
      <c r="D47">
        <v>119</v>
      </c>
    </row>
    <row r="48" spans="1:4" x14ac:dyDescent="0.2">
      <c r="A48" t="s">
        <v>101</v>
      </c>
      <c r="B48">
        <v>97232</v>
      </c>
      <c r="C48">
        <v>937</v>
      </c>
      <c r="D48">
        <v>413</v>
      </c>
    </row>
    <row r="49" spans="1:15" s="41" customFormat="1" x14ac:dyDescent="0.2">
      <c r="A49" t="s">
        <v>100</v>
      </c>
      <c r="B49">
        <v>651</v>
      </c>
      <c r="C49"/>
      <c r="D49"/>
      <c r="M49"/>
      <c r="N49"/>
      <c r="O49"/>
    </row>
    <row r="50" spans="1:15" x14ac:dyDescent="0.2">
      <c r="A50" t="s">
        <v>99</v>
      </c>
      <c r="B50">
        <v>8300</v>
      </c>
      <c r="C50">
        <v>48</v>
      </c>
      <c r="D50">
        <v>2</v>
      </c>
    </row>
    <row r="51" spans="1:15" x14ac:dyDescent="0.2">
      <c r="A51" t="s">
        <v>102</v>
      </c>
      <c r="B51">
        <v>250919</v>
      </c>
      <c r="C51">
        <v>1180</v>
      </c>
      <c r="D51">
        <v>1701</v>
      </c>
    </row>
    <row r="52" spans="1:15" x14ac:dyDescent="0.2">
      <c r="A52" t="s">
        <v>104</v>
      </c>
      <c r="B52">
        <v>211116</v>
      </c>
      <c r="C52">
        <v>525</v>
      </c>
      <c r="D52">
        <v>123</v>
      </c>
    </row>
    <row r="53" spans="1:15" x14ac:dyDescent="0.2">
      <c r="A53" t="s">
        <v>103</v>
      </c>
      <c r="B53">
        <v>28731</v>
      </c>
      <c r="C53">
        <v>240</v>
      </c>
      <c r="D53">
        <v>47</v>
      </c>
    </row>
    <row r="54" spans="1:15" x14ac:dyDescent="0.2">
      <c r="A54" t="s">
        <v>105</v>
      </c>
      <c r="B54">
        <v>18404</v>
      </c>
      <c r="C54">
        <v>217</v>
      </c>
      <c r="D54">
        <v>31</v>
      </c>
    </row>
    <row r="55" spans="1:15" x14ac:dyDescent="0.2">
      <c r="A55" s="36">
        <v>45930</v>
      </c>
      <c r="B55"/>
      <c r="C55"/>
      <c r="D55"/>
    </row>
    <row r="57" spans="1:15" x14ac:dyDescent="0.2">
      <c r="A57" s="34"/>
    </row>
  </sheetData>
  <phoneticPr fontId="3" type="noConversion"/>
  <pageMargins left="0.75" right="0.75" top="1" bottom="1" header="0.5" footer="0.5"/>
  <pageSetup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E03A4-15D9-4EC9-92B7-5D3D9725DA33}">
  <sheetPr codeName="Sheet8">
    <pageSetUpPr fitToPage="1"/>
  </sheetPr>
  <dimension ref="A1:U60"/>
  <sheetViews>
    <sheetView topLeftCell="A22" workbookViewId="0">
      <selection activeCell="B54" sqref="B54"/>
    </sheetView>
  </sheetViews>
  <sheetFormatPr defaultRowHeight="12.75" x14ac:dyDescent="0.2"/>
  <cols>
    <col min="1" max="1" width="9.85546875" style="1" bestFit="1" customWidth="1"/>
    <col min="2" max="2" width="8" style="22" customWidth="1"/>
    <col min="3" max="3" width="9.85546875" style="32" bestFit="1" customWidth="1"/>
    <col min="5" max="5" width="11.28515625" style="38" bestFit="1" customWidth="1"/>
    <col min="6" max="6" width="10.140625" style="38" bestFit="1" customWidth="1"/>
    <col min="7" max="7" width="3.85546875" style="38" customWidth="1"/>
    <col min="8" max="8" width="7.42578125" style="38" customWidth="1"/>
    <col min="9" max="9" width="13.140625" style="38" customWidth="1"/>
    <col min="10" max="10" width="13.42578125" style="38" customWidth="1"/>
    <col min="11" max="11" width="12.85546875" style="38" customWidth="1"/>
    <col min="12" max="21" width="10.28515625" style="38" bestFit="1" customWidth="1"/>
  </cols>
  <sheetData>
    <row r="1" spans="1:21" x14ac:dyDescent="0.2">
      <c r="A1" t="s">
        <v>156</v>
      </c>
      <c r="B1" t="s">
        <v>168</v>
      </c>
      <c r="C1" t="s">
        <v>169</v>
      </c>
      <c r="F1" s="86"/>
    </row>
    <row r="2" spans="1:21" x14ac:dyDescent="0.2">
      <c r="A2" t="s">
        <v>54</v>
      </c>
      <c r="B2">
        <v>21247</v>
      </c>
      <c r="C2">
        <v>1525479</v>
      </c>
    </row>
    <row r="3" spans="1:21" x14ac:dyDescent="0.2">
      <c r="A3" t="s">
        <v>53</v>
      </c>
      <c r="B3">
        <v>121397</v>
      </c>
      <c r="C3">
        <v>9666738</v>
      </c>
    </row>
    <row r="4" spans="1:21" x14ac:dyDescent="0.2">
      <c r="A4" t="s">
        <v>56</v>
      </c>
      <c r="B4">
        <v>81208</v>
      </c>
      <c r="C4">
        <v>6023615</v>
      </c>
    </row>
    <row r="5" spans="1:21" x14ac:dyDescent="0.2">
      <c r="A5" t="s">
        <v>55</v>
      </c>
      <c r="B5">
        <v>180337</v>
      </c>
      <c r="C5">
        <v>15126415</v>
      </c>
    </row>
    <row r="6" spans="1:21" x14ac:dyDescent="0.2">
      <c r="A6" t="s">
        <v>57</v>
      </c>
      <c r="B6">
        <v>1686800</v>
      </c>
      <c r="C6">
        <v>109127149</v>
      </c>
      <c r="L6" s="86">
        <v>44742</v>
      </c>
      <c r="M6" s="86">
        <v>44834</v>
      </c>
      <c r="N6" s="86">
        <v>44926</v>
      </c>
      <c r="O6" s="86">
        <v>45016</v>
      </c>
      <c r="P6" s="86">
        <v>45107</v>
      </c>
      <c r="Q6" s="86">
        <v>45199</v>
      </c>
      <c r="R6" s="86">
        <v>45291</v>
      </c>
      <c r="S6" s="86">
        <v>45382</v>
      </c>
      <c r="T6" s="86">
        <v>45473</v>
      </c>
      <c r="U6" s="86">
        <v>45565</v>
      </c>
    </row>
    <row r="7" spans="1:21" x14ac:dyDescent="0.2">
      <c r="A7" t="s">
        <v>58</v>
      </c>
      <c r="B7">
        <v>213388</v>
      </c>
      <c r="C7">
        <v>13024871</v>
      </c>
      <c r="E7" s="87">
        <f>SUM(R7:U7)</f>
        <v>12687516</v>
      </c>
      <c r="F7" s="38" t="s">
        <v>162</v>
      </c>
      <c r="K7" s="38" t="s">
        <v>164</v>
      </c>
      <c r="L7" s="88">
        <v>3017807</v>
      </c>
      <c r="M7" s="88">
        <v>3107742</v>
      </c>
      <c r="N7" s="88">
        <v>3234820</v>
      </c>
      <c r="O7" s="88">
        <v>3155589</v>
      </c>
      <c r="P7" s="88">
        <v>3112538</v>
      </c>
      <c r="Q7" s="88">
        <v>3226573</v>
      </c>
      <c r="R7" s="88">
        <v>3194460</v>
      </c>
      <c r="S7" s="88">
        <v>3107243</v>
      </c>
      <c r="T7" s="88">
        <f>ROUND(AVERAGE(P7:S7)*(P7/AVERAGE(L7:O7)),0)</f>
        <v>3143588</v>
      </c>
      <c r="U7" s="88">
        <f>ROUND(AVERAGE(Q7:T7)*(Q7/AVERAGE(M7:P7)),0)</f>
        <v>3242225</v>
      </c>
    </row>
    <row r="8" spans="1:21" x14ac:dyDescent="0.2">
      <c r="A8" t="s">
        <v>59</v>
      </c>
      <c r="B8">
        <v>130804</v>
      </c>
      <c r="C8">
        <v>10358793</v>
      </c>
    </row>
    <row r="9" spans="1:21" x14ac:dyDescent="0.2">
      <c r="A9" t="s">
        <v>61</v>
      </c>
      <c r="B9">
        <v>42543</v>
      </c>
      <c r="C9">
        <v>2746170</v>
      </c>
    </row>
    <row r="10" spans="1:21" x14ac:dyDescent="0.2">
      <c r="A10" t="s">
        <v>60</v>
      </c>
      <c r="B10">
        <v>37038</v>
      </c>
      <c r="C10">
        <v>2169371</v>
      </c>
    </row>
    <row r="11" spans="1:21" x14ac:dyDescent="0.2">
      <c r="A11" t="s">
        <v>62</v>
      </c>
      <c r="B11">
        <v>733334</v>
      </c>
      <c r="C11">
        <v>45278878</v>
      </c>
    </row>
    <row r="12" spans="1:21" x14ac:dyDescent="0.2">
      <c r="A12" t="s">
        <v>63</v>
      </c>
      <c r="B12">
        <v>310244</v>
      </c>
      <c r="C12">
        <v>22483432</v>
      </c>
    </row>
    <row r="13" spans="1:21" x14ac:dyDescent="0.2">
      <c r="A13" t="s">
        <v>64</v>
      </c>
      <c r="B13">
        <v>40553</v>
      </c>
      <c r="C13">
        <v>2888843</v>
      </c>
    </row>
    <row r="14" spans="1:21" x14ac:dyDescent="0.2">
      <c r="A14" t="s">
        <v>68</v>
      </c>
      <c r="B14">
        <v>90625</v>
      </c>
      <c r="C14">
        <v>7248051</v>
      </c>
    </row>
    <row r="15" spans="1:21" x14ac:dyDescent="0.2">
      <c r="A15" t="s">
        <v>65</v>
      </c>
      <c r="B15">
        <v>87425</v>
      </c>
      <c r="C15">
        <v>4132932</v>
      </c>
    </row>
    <row r="16" spans="1:21" x14ac:dyDescent="0.2">
      <c r="A16" t="s">
        <v>66</v>
      </c>
      <c r="B16">
        <v>343456</v>
      </c>
      <c r="C16">
        <v>27450887</v>
      </c>
    </row>
    <row r="17" spans="1:3" x14ac:dyDescent="0.2">
      <c r="A17" t="s">
        <v>67</v>
      </c>
      <c r="B17">
        <v>153232</v>
      </c>
      <c r="C17">
        <v>15344433</v>
      </c>
    </row>
    <row r="18" spans="1:3" x14ac:dyDescent="0.2">
      <c r="A18" t="s">
        <v>69</v>
      </c>
      <c r="B18">
        <v>86934</v>
      </c>
      <c r="C18">
        <v>6631186</v>
      </c>
    </row>
    <row r="19" spans="1:3" x14ac:dyDescent="0.2">
      <c r="A19" t="s">
        <v>70</v>
      </c>
      <c r="B19">
        <v>114819</v>
      </c>
      <c r="C19">
        <v>9158597</v>
      </c>
    </row>
    <row r="20" spans="1:3" x14ac:dyDescent="0.2">
      <c r="A20" t="s">
        <v>71</v>
      </c>
      <c r="B20">
        <v>105078</v>
      </c>
      <c r="C20">
        <v>8935370</v>
      </c>
    </row>
    <row r="21" spans="1:3" x14ac:dyDescent="0.2">
      <c r="A21" t="s">
        <v>74</v>
      </c>
      <c r="B21">
        <v>251573</v>
      </c>
      <c r="C21">
        <v>16652154</v>
      </c>
    </row>
    <row r="22" spans="1:3" x14ac:dyDescent="0.2">
      <c r="A22" t="s">
        <v>73</v>
      </c>
      <c r="B22">
        <v>171416</v>
      </c>
      <c r="C22">
        <v>11670685</v>
      </c>
    </row>
    <row r="23" spans="1:3" x14ac:dyDescent="0.2">
      <c r="A23" t="s">
        <v>72</v>
      </c>
      <c r="B23">
        <v>57211</v>
      </c>
      <c r="C23">
        <v>3043583</v>
      </c>
    </row>
    <row r="24" spans="1:3" x14ac:dyDescent="0.2">
      <c r="A24" t="s">
        <v>75</v>
      </c>
      <c r="B24">
        <v>247753</v>
      </c>
      <c r="C24">
        <v>20093706</v>
      </c>
    </row>
    <row r="25" spans="1:3" x14ac:dyDescent="0.2">
      <c r="A25" t="s">
        <v>76</v>
      </c>
      <c r="B25">
        <v>158453</v>
      </c>
      <c r="C25">
        <v>13290624</v>
      </c>
    </row>
    <row r="26" spans="1:3" x14ac:dyDescent="0.2">
      <c r="A26" t="s">
        <v>78</v>
      </c>
      <c r="B26">
        <v>200158</v>
      </c>
      <c r="C26">
        <v>13340798</v>
      </c>
    </row>
    <row r="27" spans="1:3" x14ac:dyDescent="0.2">
      <c r="A27" t="s">
        <v>77</v>
      </c>
      <c r="B27">
        <v>67084</v>
      </c>
      <c r="C27">
        <v>5431199</v>
      </c>
    </row>
    <row r="28" spans="1:3" x14ac:dyDescent="0.2">
      <c r="A28" t="s">
        <v>79</v>
      </c>
      <c r="B28">
        <v>55260</v>
      </c>
      <c r="C28">
        <v>2365760</v>
      </c>
    </row>
    <row r="29" spans="1:3" x14ac:dyDescent="0.2">
      <c r="A29" t="s">
        <v>86</v>
      </c>
      <c r="B29">
        <v>301316</v>
      </c>
      <c r="C29">
        <v>21791341</v>
      </c>
    </row>
    <row r="30" spans="1:3" x14ac:dyDescent="0.2">
      <c r="A30" t="s">
        <v>87</v>
      </c>
      <c r="B30">
        <v>29068</v>
      </c>
      <c r="C30">
        <v>1982357</v>
      </c>
    </row>
    <row r="31" spans="1:3" x14ac:dyDescent="0.2">
      <c r="A31" t="s">
        <v>80</v>
      </c>
      <c r="B31">
        <v>65391</v>
      </c>
      <c r="C31">
        <v>4076079</v>
      </c>
    </row>
    <row r="32" spans="1:3" x14ac:dyDescent="0.2">
      <c r="A32" t="s">
        <v>82</v>
      </c>
      <c r="B32">
        <v>54116</v>
      </c>
      <c r="C32">
        <v>3160976</v>
      </c>
    </row>
    <row r="33" spans="1:20" x14ac:dyDescent="0.2">
      <c r="A33" t="s">
        <v>83</v>
      </c>
      <c r="B33">
        <v>285251</v>
      </c>
      <c r="C33">
        <v>19524159</v>
      </c>
    </row>
    <row r="34" spans="1:20" x14ac:dyDescent="0.2">
      <c r="A34" t="s">
        <v>84</v>
      </c>
      <c r="B34">
        <v>55469</v>
      </c>
      <c r="C34">
        <v>3963481</v>
      </c>
    </row>
    <row r="35" spans="1:20" x14ac:dyDescent="0.2">
      <c r="A35" t="s">
        <v>81</v>
      </c>
      <c r="B35">
        <v>102226</v>
      </c>
      <c r="C35">
        <v>7241500</v>
      </c>
    </row>
    <row r="36" spans="1:20" x14ac:dyDescent="0.2">
      <c r="A36" t="s">
        <v>85</v>
      </c>
      <c r="B36">
        <v>540219</v>
      </c>
      <c r="C36">
        <v>45741264</v>
      </c>
    </row>
    <row r="37" spans="1:20" x14ac:dyDescent="0.2">
      <c r="A37" t="s">
        <v>88</v>
      </c>
      <c r="B37">
        <v>252374</v>
      </c>
      <c r="C37">
        <v>24975220</v>
      </c>
    </row>
    <row r="38" spans="1:20" x14ac:dyDescent="0.2">
      <c r="A38" t="s">
        <v>89</v>
      </c>
      <c r="B38">
        <v>105000</v>
      </c>
      <c r="C38">
        <v>7727396</v>
      </c>
    </row>
    <row r="39" spans="1:20" x14ac:dyDescent="0.2">
      <c r="A39" t="s">
        <v>90</v>
      </c>
      <c r="B39">
        <v>147387</v>
      </c>
      <c r="C39">
        <v>9053605</v>
      </c>
    </row>
    <row r="40" spans="1:20" x14ac:dyDescent="0.2">
      <c r="A40" t="s">
        <v>91</v>
      </c>
      <c r="B40">
        <v>338630</v>
      </c>
      <c r="C40">
        <v>27778683</v>
      </c>
    </row>
    <row r="41" spans="1:20" x14ac:dyDescent="0.2">
      <c r="A41" t="s">
        <v>92</v>
      </c>
      <c r="B41">
        <v>61630</v>
      </c>
      <c r="C41">
        <v>3579462</v>
      </c>
    </row>
    <row r="42" spans="1:20" x14ac:dyDescent="0.2">
      <c r="A42" t="s">
        <v>93</v>
      </c>
      <c r="B42">
        <v>45558</v>
      </c>
      <c r="C42">
        <v>2349362</v>
      </c>
    </row>
    <row r="43" spans="1:20" x14ac:dyDescent="0.2">
      <c r="A43" t="s">
        <v>94</v>
      </c>
      <c r="B43">
        <v>163982</v>
      </c>
      <c r="C43">
        <v>10617092</v>
      </c>
    </row>
    <row r="44" spans="1:20" x14ac:dyDescent="0.2">
      <c r="A44" t="s">
        <v>95</v>
      </c>
      <c r="B44">
        <v>35446</v>
      </c>
      <c r="C44">
        <v>2077476</v>
      </c>
    </row>
    <row r="45" spans="1:20" x14ac:dyDescent="0.2">
      <c r="A45" t="s">
        <v>96</v>
      </c>
      <c r="B45">
        <v>177324</v>
      </c>
      <c r="C45">
        <v>15458835</v>
      </c>
    </row>
    <row r="46" spans="1:20" x14ac:dyDescent="0.2">
      <c r="A46" t="s">
        <v>97</v>
      </c>
      <c r="B46">
        <v>680205</v>
      </c>
      <c r="C46">
        <v>64077924</v>
      </c>
    </row>
    <row r="47" spans="1:20" x14ac:dyDescent="0.2">
      <c r="A47" t="s">
        <v>98</v>
      </c>
      <c r="B47">
        <v>115677</v>
      </c>
      <c r="C47">
        <v>7860599</v>
      </c>
    </row>
    <row r="48" spans="1:20" x14ac:dyDescent="0.2">
      <c r="A48" t="s">
        <v>101</v>
      </c>
      <c r="B48">
        <v>237213</v>
      </c>
      <c r="C48">
        <v>17984361</v>
      </c>
      <c r="L48" s="86">
        <v>44834</v>
      </c>
      <c r="M48" s="86">
        <v>44926</v>
      </c>
      <c r="N48" s="86">
        <v>45016</v>
      </c>
      <c r="O48" s="86">
        <v>45107</v>
      </c>
      <c r="P48" s="86">
        <v>45199</v>
      </c>
      <c r="Q48" s="86">
        <v>45291</v>
      </c>
      <c r="R48" s="86">
        <v>45382</v>
      </c>
      <c r="S48" s="86">
        <v>45473</v>
      </c>
      <c r="T48" s="86">
        <v>45565</v>
      </c>
    </row>
    <row r="49" spans="1:20" x14ac:dyDescent="0.2">
      <c r="A49" s="89" t="s">
        <v>100</v>
      </c>
      <c r="B49">
        <v>4703</v>
      </c>
      <c r="C49">
        <v>138231</v>
      </c>
      <c r="L49" s="86"/>
      <c r="M49" s="86"/>
      <c r="N49" s="86"/>
      <c r="O49" s="86"/>
      <c r="P49" s="86"/>
      <c r="Q49" s="86"/>
      <c r="R49" s="86"/>
      <c r="S49" s="86"/>
      <c r="T49" s="86"/>
    </row>
    <row r="50" spans="1:20" x14ac:dyDescent="0.2">
      <c r="A50" t="s">
        <v>99</v>
      </c>
      <c r="B50">
        <v>30154</v>
      </c>
      <c r="C50">
        <v>1708552</v>
      </c>
      <c r="E50" s="87">
        <f>SUM(Q50:T50)</f>
        <v>151928</v>
      </c>
      <c r="F50" s="38" t="s">
        <v>163</v>
      </c>
      <c r="K50" s="38" t="s">
        <v>164</v>
      </c>
      <c r="L50" s="88">
        <v>35933</v>
      </c>
      <c r="M50" s="88">
        <v>24856</v>
      </c>
      <c r="N50" s="88">
        <v>43640</v>
      </c>
      <c r="O50" s="88">
        <v>44122</v>
      </c>
      <c r="P50" s="88">
        <v>45879</v>
      </c>
      <c r="Q50" s="88">
        <v>32173</v>
      </c>
      <c r="R50" s="88">
        <v>37902</v>
      </c>
      <c r="S50" s="88">
        <v>35177</v>
      </c>
      <c r="T50" s="88">
        <f>ROUND(AVERAGE(P50:S50)*(P50/AVERAGE(L50:O50)),0)</f>
        <v>46676</v>
      </c>
    </row>
    <row r="51" spans="1:20" x14ac:dyDescent="0.2">
      <c r="A51" t="s">
        <v>102</v>
      </c>
      <c r="B51">
        <v>218992</v>
      </c>
      <c r="C51">
        <v>17375567</v>
      </c>
    </row>
    <row r="52" spans="1:20" x14ac:dyDescent="0.2">
      <c r="A52" t="s">
        <v>104</v>
      </c>
      <c r="B52">
        <v>177529</v>
      </c>
      <c r="C52">
        <v>13723611</v>
      </c>
    </row>
    <row r="53" spans="1:20" x14ac:dyDescent="0.2">
      <c r="A53" t="s">
        <v>103</v>
      </c>
      <c r="B53">
        <v>43899</v>
      </c>
      <c r="C53">
        <v>3110908</v>
      </c>
    </row>
    <row r="54" spans="1:20" x14ac:dyDescent="0.2">
      <c r="A54" t="s">
        <v>105</v>
      </c>
      <c r="B54">
        <v>26739</v>
      </c>
      <c r="C54">
        <v>1292755</v>
      </c>
    </row>
    <row r="55" spans="1:20" x14ac:dyDescent="0.2">
      <c r="A55" s="36">
        <v>45930</v>
      </c>
      <c r="B55"/>
      <c r="C55"/>
    </row>
    <row r="56" spans="1:20" x14ac:dyDescent="0.2">
      <c r="B56" s="32"/>
      <c r="K56" s="86"/>
    </row>
    <row r="57" spans="1:20" x14ac:dyDescent="0.2">
      <c r="B57" s="75"/>
    </row>
    <row r="60" spans="1:20" x14ac:dyDescent="0.2">
      <c r="A60" s="34">
        <f ca="1">Combination!A58</f>
        <v>46037</v>
      </c>
    </row>
  </sheetData>
  <phoneticPr fontId="3" type="noConversion"/>
  <pageMargins left="0.75" right="0.75" top="1" bottom="1" header="0.5" footer="0.5"/>
  <pageSetup scale="86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44603-ACD7-4635-8BE9-A48558A4B0A7}">
  <sheetPr codeName="Sheet7"/>
  <dimension ref="A1:D45"/>
  <sheetViews>
    <sheetView workbookViewId="0">
      <selection sqref="A1:D39"/>
    </sheetView>
  </sheetViews>
  <sheetFormatPr defaultRowHeight="12.75" x14ac:dyDescent="0.2"/>
  <cols>
    <col min="1" max="1" width="8.85546875" style="1" bestFit="1" customWidth="1"/>
    <col min="2" max="2" width="7.85546875" style="1" bestFit="1" customWidth="1"/>
    <col min="3" max="4" width="3.85546875" style="1" bestFit="1" customWidth="1"/>
    <col min="10" max="10" width="4.85546875" bestFit="1" customWidth="1"/>
    <col min="11" max="11" width="3.85546875" bestFit="1" customWidth="1"/>
    <col min="12" max="12" width="7.85546875" bestFit="1" customWidth="1"/>
    <col min="13" max="14" width="3.85546875" customWidth="1"/>
  </cols>
  <sheetData>
    <row r="1" spans="1:4" x14ac:dyDescent="0.2">
      <c r="A1" t="s">
        <v>156</v>
      </c>
      <c r="B1" t="s">
        <v>165</v>
      </c>
      <c r="C1" t="s">
        <v>168</v>
      </c>
      <c r="D1" t="s">
        <v>170</v>
      </c>
    </row>
    <row r="2" spans="1:4" x14ac:dyDescent="0.2">
      <c r="A2" t="s">
        <v>54</v>
      </c>
      <c r="B2">
        <v>13</v>
      </c>
      <c r="C2"/>
      <c r="D2"/>
    </row>
    <row r="3" spans="1:4" x14ac:dyDescent="0.2">
      <c r="A3" t="s">
        <v>56</v>
      </c>
      <c r="B3"/>
      <c r="C3"/>
      <c r="D3"/>
    </row>
    <row r="4" spans="1:4" x14ac:dyDescent="0.2">
      <c r="A4" t="s">
        <v>55</v>
      </c>
      <c r="B4">
        <v>2</v>
      </c>
      <c r="C4"/>
      <c r="D4"/>
    </row>
    <row r="5" spans="1:4" x14ac:dyDescent="0.2">
      <c r="A5" t="s">
        <v>57</v>
      </c>
      <c r="B5">
        <v>262</v>
      </c>
      <c r="C5">
        <v>2</v>
      </c>
      <c r="D5"/>
    </row>
    <row r="6" spans="1:4" x14ac:dyDescent="0.2">
      <c r="A6" t="s">
        <v>58</v>
      </c>
      <c r="B6"/>
      <c r="C6"/>
      <c r="D6"/>
    </row>
    <row r="7" spans="1:4" x14ac:dyDescent="0.2">
      <c r="A7" t="s">
        <v>59</v>
      </c>
      <c r="B7">
        <v>45</v>
      </c>
      <c r="C7"/>
      <c r="D7"/>
    </row>
    <row r="8" spans="1:4" x14ac:dyDescent="0.2">
      <c r="A8" t="s">
        <v>61</v>
      </c>
      <c r="B8">
        <v>9</v>
      </c>
      <c r="C8"/>
      <c r="D8"/>
    </row>
    <row r="9" spans="1:4" x14ac:dyDescent="0.2">
      <c r="A9" t="s">
        <v>60</v>
      </c>
      <c r="B9"/>
      <c r="C9"/>
      <c r="D9"/>
    </row>
    <row r="10" spans="1:4" x14ac:dyDescent="0.2">
      <c r="A10" t="s">
        <v>62</v>
      </c>
      <c r="B10"/>
      <c r="C10"/>
      <c r="D10"/>
    </row>
    <row r="11" spans="1:4" x14ac:dyDescent="0.2">
      <c r="A11" t="s">
        <v>63</v>
      </c>
      <c r="B11"/>
      <c r="C11"/>
      <c r="D11"/>
    </row>
    <row r="12" spans="1:4" x14ac:dyDescent="0.2">
      <c r="A12" t="s">
        <v>66</v>
      </c>
      <c r="B12">
        <v>1029</v>
      </c>
      <c r="C12">
        <v>3</v>
      </c>
      <c r="D12"/>
    </row>
    <row r="13" spans="1:4" x14ac:dyDescent="0.2">
      <c r="A13" t="s">
        <v>67</v>
      </c>
      <c r="B13">
        <v>4</v>
      </c>
      <c r="C13"/>
      <c r="D13"/>
    </row>
    <row r="14" spans="1:4" x14ac:dyDescent="0.2">
      <c r="A14" t="s">
        <v>74</v>
      </c>
      <c r="B14"/>
      <c r="C14"/>
      <c r="D14"/>
    </row>
    <row r="15" spans="1:4" x14ac:dyDescent="0.2">
      <c r="A15" t="s">
        <v>75</v>
      </c>
      <c r="B15">
        <v>79</v>
      </c>
      <c r="C15"/>
      <c r="D15"/>
    </row>
    <row r="16" spans="1:4" x14ac:dyDescent="0.2">
      <c r="A16" t="s">
        <v>76</v>
      </c>
      <c r="B16"/>
      <c r="C16"/>
      <c r="D16"/>
    </row>
    <row r="17" spans="1:4" x14ac:dyDescent="0.2">
      <c r="A17" t="s">
        <v>78</v>
      </c>
      <c r="B17"/>
      <c r="C17"/>
      <c r="D17"/>
    </row>
    <row r="18" spans="1:4" x14ac:dyDescent="0.2">
      <c r="A18" t="s">
        <v>77</v>
      </c>
      <c r="B18"/>
      <c r="C18"/>
      <c r="D18"/>
    </row>
    <row r="19" spans="1:4" x14ac:dyDescent="0.2">
      <c r="A19" t="s">
        <v>79</v>
      </c>
      <c r="B19"/>
      <c r="C19"/>
      <c r="D19"/>
    </row>
    <row r="20" spans="1:4" x14ac:dyDescent="0.2">
      <c r="A20" t="s">
        <v>86</v>
      </c>
      <c r="B20">
        <v>35</v>
      </c>
      <c r="C20"/>
      <c r="D20"/>
    </row>
    <row r="21" spans="1:4" x14ac:dyDescent="0.2">
      <c r="A21" t="s">
        <v>87</v>
      </c>
      <c r="B21"/>
      <c r="C21"/>
      <c r="D21"/>
    </row>
    <row r="22" spans="1:4" x14ac:dyDescent="0.2">
      <c r="A22" t="s">
        <v>80</v>
      </c>
      <c r="B22"/>
      <c r="C22"/>
      <c r="D22"/>
    </row>
    <row r="23" spans="1:4" x14ac:dyDescent="0.2">
      <c r="A23" t="s">
        <v>82</v>
      </c>
      <c r="B23"/>
      <c r="C23"/>
      <c r="D23"/>
    </row>
    <row r="24" spans="1:4" x14ac:dyDescent="0.2">
      <c r="A24" t="s">
        <v>83</v>
      </c>
      <c r="B24">
        <v>9</v>
      </c>
      <c r="C24"/>
      <c r="D24"/>
    </row>
    <row r="25" spans="1:4" x14ac:dyDescent="0.2">
      <c r="A25" t="s">
        <v>84</v>
      </c>
      <c r="B25">
        <v>14</v>
      </c>
      <c r="C25"/>
      <c r="D25"/>
    </row>
    <row r="26" spans="1:4" x14ac:dyDescent="0.2">
      <c r="A26" t="s">
        <v>81</v>
      </c>
      <c r="B26">
        <v>77</v>
      </c>
      <c r="C26"/>
      <c r="D26"/>
    </row>
    <row r="27" spans="1:4" x14ac:dyDescent="0.2">
      <c r="A27" t="s">
        <v>85</v>
      </c>
      <c r="B27">
        <v>168</v>
      </c>
      <c r="C27"/>
      <c r="D27"/>
    </row>
    <row r="28" spans="1:4" x14ac:dyDescent="0.2">
      <c r="A28" t="s">
        <v>88</v>
      </c>
      <c r="B28">
        <v>6</v>
      </c>
      <c r="C28"/>
      <c r="D28"/>
    </row>
    <row r="29" spans="1:4" x14ac:dyDescent="0.2">
      <c r="A29" t="s">
        <v>89</v>
      </c>
      <c r="B29"/>
      <c r="C29"/>
      <c r="D29"/>
    </row>
    <row r="30" spans="1:4" x14ac:dyDescent="0.2">
      <c r="A30" t="s">
        <v>90</v>
      </c>
      <c r="B30">
        <v>1</v>
      </c>
      <c r="C30"/>
      <c r="D30"/>
    </row>
    <row r="31" spans="1:4" x14ac:dyDescent="0.2">
      <c r="A31" t="s">
        <v>91</v>
      </c>
      <c r="B31">
        <v>38</v>
      </c>
      <c r="C31"/>
      <c r="D31"/>
    </row>
    <row r="32" spans="1:4" x14ac:dyDescent="0.2">
      <c r="A32" t="s">
        <v>93</v>
      </c>
      <c r="B32">
        <v>1</v>
      </c>
      <c r="C32"/>
      <c r="D32"/>
    </row>
    <row r="33" spans="1:4" x14ac:dyDescent="0.2">
      <c r="A33" t="s">
        <v>97</v>
      </c>
      <c r="B33">
        <v>26</v>
      </c>
      <c r="C33"/>
      <c r="D33"/>
    </row>
    <row r="34" spans="1:4" x14ac:dyDescent="0.2">
      <c r="A34" t="s">
        <v>101</v>
      </c>
      <c r="B34"/>
      <c r="C34"/>
      <c r="D34"/>
    </row>
    <row r="35" spans="1:4" x14ac:dyDescent="0.2">
      <c r="A35" t="s">
        <v>100</v>
      </c>
      <c r="B35"/>
      <c r="C35"/>
      <c r="D35"/>
    </row>
    <row r="36" spans="1:4" x14ac:dyDescent="0.2">
      <c r="A36" t="s">
        <v>99</v>
      </c>
      <c r="B36"/>
      <c r="C36"/>
      <c r="D36"/>
    </row>
    <row r="37" spans="1:4" x14ac:dyDescent="0.2">
      <c r="A37" t="s">
        <v>102</v>
      </c>
      <c r="B37">
        <v>20</v>
      </c>
      <c r="C37"/>
      <c r="D37"/>
    </row>
    <row r="38" spans="1:4" x14ac:dyDescent="0.2">
      <c r="A38" t="s">
        <v>104</v>
      </c>
      <c r="B38">
        <v>3</v>
      </c>
      <c r="C38"/>
      <c r="D38"/>
    </row>
    <row r="39" spans="1:4" x14ac:dyDescent="0.2">
      <c r="A39" t="s">
        <v>103</v>
      </c>
      <c r="B39"/>
      <c r="C39"/>
      <c r="D39"/>
    </row>
    <row r="40" spans="1:4" x14ac:dyDescent="0.2">
      <c r="A40" s="36">
        <v>45930</v>
      </c>
      <c r="B40"/>
      <c r="C40"/>
      <c r="D40"/>
    </row>
    <row r="41" spans="1:4" x14ac:dyDescent="0.2">
      <c r="A41"/>
      <c r="B41"/>
      <c r="C41"/>
      <c r="D41"/>
    </row>
    <row r="42" spans="1:4" x14ac:dyDescent="0.2">
      <c r="A42"/>
      <c r="B42"/>
      <c r="C42"/>
      <c r="D42"/>
    </row>
    <row r="43" spans="1:4" x14ac:dyDescent="0.2">
      <c r="A43" s="36"/>
      <c r="B43"/>
      <c r="C43"/>
      <c r="D43"/>
    </row>
    <row r="44" spans="1:4" x14ac:dyDescent="0.2">
      <c r="A44"/>
      <c r="B44"/>
      <c r="C44"/>
      <c r="D44"/>
    </row>
    <row r="45" spans="1:4" x14ac:dyDescent="0.2">
      <c r="A45"/>
      <c r="B45"/>
      <c r="C45"/>
      <c r="D45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C65FE-4BC9-4832-8939-0110BACBDC8F}">
  <sheetPr codeName="Sheet9">
    <pageSetUpPr fitToPage="1"/>
  </sheetPr>
  <dimension ref="A1:T60"/>
  <sheetViews>
    <sheetView topLeftCell="A22" workbookViewId="0">
      <selection activeCell="B49" sqref="B49"/>
    </sheetView>
  </sheetViews>
  <sheetFormatPr defaultRowHeight="12.75" x14ac:dyDescent="0.2"/>
  <cols>
    <col min="1" max="1" width="9.85546875" style="1" bestFit="1" customWidth="1"/>
    <col min="2" max="2" width="8.85546875" style="1" bestFit="1" customWidth="1"/>
    <col min="3" max="3" width="6" style="1" customWidth="1"/>
    <col min="4" max="4" width="5.85546875" style="1" bestFit="1" customWidth="1"/>
    <col min="5" max="5" width="4" style="1" customWidth="1"/>
    <col min="6" max="6" width="5" style="1" customWidth="1"/>
    <col min="7" max="7" width="3.85546875" style="1" bestFit="1" customWidth="1"/>
    <col min="8" max="9" width="4" customWidth="1"/>
    <col min="10" max="10" width="5" customWidth="1"/>
    <col min="11" max="11" width="2.85546875" customWidth="1"/>
    <col min="12" max="12" width="10.140625" customWidth="1"/>
    <col min="13" max="13" width="5" customWidth="1"/>
    <col min="14" max="15" width="6.85546875" bestFit="1" customWidth="1"/>
    <col min="16" max="16" width="7.85546875" bestFit="1" customWidth="1"/>
    <col min="17" max="17" width="5.85546875" bestFit="1" customWidth="1"/>
    <col min="18" max="18" width="3.85546875" bestFit="1" customWidth="1"/>
    <col min="20" max="20" width="47.5703125" bestFit="1" customWidth="1"/>
    <col min="27" max="27" width="3.85546875" customWidth="1"/>
    <col min="28" max="28" width="7.85546875" customWidth="1"/>
    <col min="29" max="29" width="5.85546875" customWidth="1"/>
    <col min="30" max="30" width="3.85546875" customWidth="1"/>
    <col min="31" max="31" width="2.85546875" customWidth="1"/>
    <col min="32" max="32" width="3.85546875" customWidth="1"/>
    <col min="33" max="33" width="2.85546875" customWidth="1"/>
  </cols>
  <sheetData>
    <row r="1" spans="1:12" x14ac:dyDescent="0.2">
      <c r="A1" t="s">
        <v>156</v>
      </c>
      <c r="B1" t="s">
        <v>165</v>
      </c>
      <c r="C1" t="s">
        <v>171</v>
      </c>
      <c r="D1" t="s">
        <v>168</v>
      </c>
      <c r="E1" t="s">
        <v>172</v>
      </c>
      <c r="F1" t="s">
        <v>170</v>
      </c>
      <c r="G1" t="s">
        <v>173</v>
      </c>
      <c r="L1" s="18"/>
    </row>
    <row r="2" spans="1:12" x14ac:dyDescent="0.2">
      <c r="A2" t="s">
        <v>54</v>
      </c>
      <c r="B2">
        <v>945</v>
      </c>
      <c r="C2">
        <v>23</v>
      </c>
      <c r="D2">
        <v>13</v>
      </c>
      <c r="E2">
        <v>2</v>
      </c>
      <c r="F2">
        <v>2</v>
      </c>
      <c r="G2"/>
      <c r="K2" s="36"/>
    </row>
    <row r="3" spans="1:12" x14ac:dyDescent="0.2">
      <c r="A3" t="s">
        <v>53</v>
      </c>
      <c r="B3">
        <v>22890</v>
      </c>
      <c r="C3">
        <v>584</v>
      </c>
      <c r="D3">
        <v>68</v>
      </c>
      <c r="E3">
        <v>2</v>
      </c>
      <c r="F3">
        <v>8</v>
      </c>
      <c r="G3"/>
      <c r="K3" s="36"/>
    </row>
    <row r="4" spans="1:12" x14ac:dyDescent="0.2">
      <c r="A4" t="s">
        <v>56</v>
      </c>
      <c r="B4">
        <v>5362</v>
      </c>
      <c r="C4">
        <v>834</v>
      </c>
      <c r="D4">
        <v>18</v>
      </c>
      <c r="E4">
        <v>7</v>
      </c>
      <c r="F4">
        <v>3</v>
      </c>
      <c r="G4"/>
      <c r="K4" s="36"/>
    </row>
    <row r="5" spans="1:12" x14ac:dyDescent="0.2">
      <c r="A5" t="s">
        <v>55</v>
      </c>
      <c r="B5">
        <v>12839</v>
      </c>
      <c r="C5">
        <v>156</v>
      </c>
      <c r="D5">
        <v>25</v>
      </c>
      <c r="E5"/>
      <c r="F5">
        <v>5</v>
      </c>
      <c r="G5"/>
      <c r="K5" s="36"/>
    </row>
    <row r="6" spans="1:12" x14ac:dyDescent="0.2">
      <c r="A6" t="s">
        <v>57</v>
      </c>
      <c r="B6">
        <v>228616</v>
      </c>
      <c r="C6">
        <v>10512</v>
      </c>
      <c r="D6">
        <v>863</v>
      </c>
      <c r="E6">
        <v>45</v>
      </c>
      <c r="F6">
        <v>441</v>
      </c>
      <c r="G6">
        <v>7</v>
      </c>
      <c r="K6" s="36"/>
    </row>
    <row r="7" spans="1:12" x14ac:dyDescent="0.2">
      <c r="A7" t="s">
        <v>58</v>
      </c>
      <c r="B7">
        <v>21927</v>
      </c>
      <c r="C7">
        <v>1227</v>
      </c>
      <c r="D7">
        <v>40</v>
      </c>
      <c r="E7">
        <v>1</v>
      </c>
      <c r="F7">
        <v>3</v>
      </c>
      <c r="G7"/>
      <c r="K7" s="36"/>
    </row>
    <row r="8" spans="1:12" x14ac:dyDescent="0.2">
      <c r="A8" t="s">
        <v>59</v>
      </c>
      <c r="B8">
        <v>20675</v>
      </c>
      <c r="C8">
        <v>1534</v>
      </c>
      <c r="D8">
        <v>18</v>
      </c>
      <c r="E8">
        <v>1</v>
      </c>
      <c r="F8">
        <v>16</v>
      </c>
      <c r="G8">
        <v>3</v>
      </c>
      <c r="K8" s="36"/>
    </row>
    <row r="9" spans="1:12" x14ac:dyDescent="0.2">
      <c r="A9" t="s">
        <v>61</v>
      </c>
      <c r="B9">
        <v>2265</v>
      </c>
      <c r="C9"/>
      <c r="D9"/>
      <c r="E9"/>
      <c r="F9"/>
      <c r="G9"/>
      <c r="K9" s="36"/>
    </row>
    <row r="10" spans="1:12" x14ac:dyDescent="0.2">
      <c r="A10" t="s">
        <v>60</v>
      </c>
      <c r="B10">
        <v>1630</v>
      </c>
      <c r="C10">
        <v>280</v>
      </c>
      <c r="D10">
        <v>1</v>
      </c>
      <c r="E10"/>
      <c r="F10">
        <v>1</v>
      </c>
      <c r="G10"/>
      <c r="K10" s="36"/>
    </row>
    <row r="11" spans="1:12" x14ac:dyDescent="0.2">
      <c r="A11" t="s">
        <v>62</v>
      </c>
      <c r="B11">
        <v>44307</v>
      </c>
      <c r="C11">
        <v>1695</v>
      </c>
      <c r="D11">
        <v>107</v>
      </c>
      <c r="E11"/>
      <c r="F11">
        <v>66</v>
      </c>
      <c r="G11"/>
      <c r="K11" s="36"/>
    </row>
    <row r="12" spans="1:12" x14ac:dyDescent="0.2">
      <c r="A12" t="s">
        <v>63</v>
      </c>
      <c r="B12">
        <v>48038</v>
      </c>
      <c r="C12">
        <v>1690</v>
      </c>
      <c r="D12"/>
      <c r="E12">
        <v>3</v>
      </c>
      <c r="F12"/>
      <c r="G12"/>
      <c r="K12" s="36"/>
    </row>
    <row r="13" spans="1:12" x14ac:dyDescent="0.2">
      <c r="A13" t="s">
        <v>64</v>
      </c>
      <c r="B13">
        <v>3675</v>
      </c>
      <c r="C13"/>
      <c r="D13">
        <v>81</v>
      </c>
      <c r="E13"/>
      <c r="F13">
        <v>37</v>
      </c>
      <c r="G13"/>
      <c r="K13" s="36"/>
    </row>
    <row r="14" spans="1:12" x14ac:dyDescent="0.2">
      <c r="A14" t="s">
        <v>68</v>
      </c>
      <c r="B14">
        <v>9778</v>
      </c>
      <c r="C14">
        <v>1020</v>
      </c>
      <c r="D14">
        <v>13</v>
      </c>
      <c r="E14"/>
      <c r="F14"/>
      <c r="G14"/>
      <c r="K14" s="36"/>
    </row>
    <row r="15" spans="1:12" x14ac:dyDescent="0.2">
      <c r="A15" t="s">
        <v>65</v>
      </c>
      <c r="B15">
        <v>3266</v>
      </c>
      <c r="C15">
        <v>367</v>
      </c>
      <c r="D15">
        <v>10</v>
      </c>
      <c r="E15"/>
      <c r="F15">
        <v>5</v>
      </c>
      <c r="G15"/>
      <c r="K15" s="36"/>
    </row>
    <row r="16" spans="1:12" x14ac:dyDescent="0.2">
      <c r="A16" t="s">
        <v>66</v>
      </c>
      <c r="B16">
        <v>50434</v>
      </c>
      <c r="C16">
        <v>9242</v>
      </c>
      <c r="D16">
        <v>270</v>
      </c>
      <c r="E16">
        <v>40</v>
      </c>
      <c r="F16">
        <v>45</v>
      </c>
      <c r="G16">
        <v>3</v>
      </c>
      <c r="K16" s="36"/>
    </row>
    <row r="17" spans="1:11" x14ac:dyDescent="0.2">
      <c r="A17" t="s">
        <v>67</v>
      </c>
      <c r="B17">
        <v>17177</v>
      </c>
      <c r="C17">
        <v>2422</v>
      </c>
      <c r="D17">
        <v>36</v>
      </c>
      <c r="E17">
        <v>7</v>
      </c>
      <c r="F17">
        <v>6</v>
      </c>
      <c r="G17"/>
      <c r="K17" s="36"/>
    </row>
    <row r="18" spans="1:11" x14ac:dyDescent="0.2">
      <c r="A18" t="s">
        <v>69</v>
      </c>
      <c r="B18">
        <v>7364</v>
      </c>
      <c r="C18">
        <v>949</v>
      </c>
      <c r="D18">
        <v>22</v>
      </c>
      <c r="E18">
        <v>4</v>
      </c>
      <c r="F18">
        <v>3</v>
      </c>
      <c r="G18">
        <v>4</v>
      </c>
      <c r="K18" s="36"/>
    </row>
    <row r="19" spans="1:11" x14ac:dyDescent="0.2">
      <c r="A19" t="s">
        <v>70</v>
      </c>
      <c r="B19">
        <v>15057</v>
      </c>
      <c r="C19">
        <v>2081</v>
      </c>
      <c r="D19">
        <v>66</v>
      </c>
      <c r="E19">
        <v>12</v>
      </c>
      <c r="F19">
        <v>76</v>
      </c>
      <c r="G19">
        <v>16</v>
      </c>
      <c r="K19" s="36"/>
    </row>
    <row r="20" spans="1:11" x14ac:dyDescent="0.2">
      <c r="A20" t="s">
        <v>71</v>
      </c>
      <c r="B20">
        <v>12898</v>
      </c>
      <c r="C20">
        <v>1625</v>
      </c>
      <c r="D20">
        <v>38</v>
      </c>
      <c r="E20">
        <v>5</v>
      </c>
      <c r="F20">
        <v>12</v>
      </c>
      <c r="G20"/>
      <c r="K20" s="36"/>
    </row>
    <row r="21" spans="1:11" x14ac:dyDescent="0.2">
      <c r="A21" t="s">
        <v>74</v>
      </c>
      <c r="B21">
        <v>35193</v>
      </c>
      <c r="C21">
        <v>1731</v>
      </c>
      <c r="D21">
        <v>66</v>
      </c>
      <c r="E21">
        <v>6</v>
      </c>
      <c r="F21">
        <v>36</v>
      </c>
      <c r="G21">
        <v>2</v>
      </c>
      <c r="K21" s="36"/>
    </row>
    <row r="22" spans="1:11" x14ac:dyDescent="0.2">
      <c r="A22" t="s">
        <v>73</v>
      </c>
      <c r="B22">
        <v>10230</v>
      </c>
      <c r="C22">
        <v>1693</v>
      </c>
      <c r="D22">
        <v>110</v>
      </c>
      <c r="E22">
        <v>10</v>
      </c>
      <c r="F22">
        <v>36</v>
      </c>
      <c r="G22">
        <v>2</v>
      </c>
      <c r="K22" s="36"/>
    </row>
    <row r="23" spans="1:11" x14ac:dyDescent="0.2">
      <c r="A23" t="s">
        <v>72</v>
      </c>
      <c r="B23">
        <v>4768</v>
      </c>
      <c r="C23">
        <v>460</v>
      </c>
      <c r="D23">
        <v>12</v>
      </c>
      <c r="E23"/>
      <c r="F23">
        <v>3</v>
      </c>
      <c r="G23"/>
      <c r="K23" s="36"/>
    </row>
    <row r="24" spans="1:11" x14ac:dyDescent="0.2">
      <c r="A24" t="s">
        <v>75</v>
      </c>
      <c r="B24">
        <v>38104</v>
      </c>
      <c r="C24">
        <v>3984</v>
      </c>
      <c r="D24">
        <v>195</v>
      </c>
      <c r="E24">
        <v>32</v>
      </c>
      <c r="F24">
        <v>19</v>
      </c>
      <c r="G24">
        <v>1</v>
      </c>
      <c r="K24" s="36"/>
    </row>
    <row r="25" spans="1:11" x14ac:dyDescent="0.2">
      <c r="A25" t="s">
        <v>76</v>
      </c>
      <c r="B25">
        <v>19513</v>
      </c>
      <c r="C25"/>
      <c r="D25">
        <v>45</v>
      </c>
      <c r="E25"/>
      <c r="F25">
        <v>11</v>
      </c>
      <c r="G25"/>
    </row>
    <row r="26" spans="1:11" x14ac:dyDescent="0.2">
      <c r="A26" t="s">
        <v>78</v>
      </c>
      <c r="B26">
        <v>18114</v>
      </c>
      <c r="C26">
        <v>1368</v>
      </c>
      <c r="D26">
        <v>99</v>
      </c>
      <c r="E26">
        <v>11</v>
      </c>
      <c r="F26">
        <v>7</v>
      </c>
      <c r="G26">
        <v>1</v>
      </c>
    </row>
    <row r="27" spans="1:11" x14ac:dyDescent="0.2">
      <c r="A27" t="s">
        <v>77</v>
      </c>
      <c r="B27">
        <v>8941</v>
      </c>
      <c r="C27">
        <v>1512</v>
      </c>
      <c r="D27">
        <v>30</v>
      </c>
      <c r="E27">
        <v>4</v>
      </c>
      <c r="F27">
        <v>7</v>
      </c>
      <c r="G27"/>
    </row>
    <row r="28" spans="1:11" x14ac:dyDescent="0.2">
      <c r="A28" t="s">
        <v>79</v>
      </c>
      <c r="B28">
        <v>870</v>
      </c>
      <c r="C28">
        <v>144</v>
      </c>
      <c r="D28">
        <v>5</v>
      </c>
      <c r="E28">
        <v>2</v>
      </c>
      <c r="F28"/>
      <c r="G28"/>
    </row>
    <row r="29" spans="1:11" x14ac:dyDescent="0.2">
      <c r="A29" t="s">
        <v>86</v>
      </c>
      <c r="B29">
        <v>25225</v>
      </c>
      <c r="C29">
        <v>2492</v>
      </c>
      <c r="D29">
        <v>95</v>
      </c>
      <c r="E29">
        <v>6</v>
      </c>
      <c r="F29">
        <v>47</v>
      </c>
      <c r="G29"/>
    </row>
    <row r="30" spans="1:11" x14ac:dyDescent="0.2">
      <c r="A30" t="s">
        <v>87</v>
      </c>
      <c r="B30">
        <v>3316</v>
      </c>
      <c r="C30">
        <v>457</v>
      </c>
      <c r="D30">
        <v>12</v>
      </c>
      <c r="E30">
        <v>1</v>
      </c>
      <c r="F30">
        <v>3</v>
      </c>
      <c r="G30"/>
    </row>
    <row r="31" spans="1:11" x14ac:dyDescent="0.2">
      <c r="A31" t="s">
        <v>80</v>
      </c>
      <c r="B31">
        <v>5397</v>
      </c>
      <c r="C31"/>
      <c r="D31">
        <v>18</v>
      </c>
      <c r="E31"/>
      <c r="F31">
        <v>4</v>
      </c>
      <c r="G31"/>
    </row>
    <row r="32" spans="1:11" x14ac:dyDescent="0.2">
      <c r="A32" t="s">
        <v>82</v>
      </c>
      <c r="B32">
        <v>2628</v>
      </c>
      <c r="C32">
        <v>12</v>
      </c>
      <c r="D32">
        <v>8</v>
      </c>
      <c r="E32"/>
      <c r="F32">
        <v>2</v>
      </c>
      <c r="G32"/>
    </row>
    <row r="33" spans="1:7" x14ac:dyDescent="0.2">
      <c r="A33" t="s">
        <v>83</v>
      </c>
      <c r="B33">
        <v>46468</v>
      </c>
      <c r="C33">
        <v>3464</v>
      </c>
      <c r="D33">
        <v>104</v>
      </c>
      <c r="E33">
        <v>7</v>
      </c>
      <c r="F33">
        <v>60</v>
      </c>
      <c r="G33">
        <v>2</v>
      </c>
    </row>
    <row r="34" spans="1:7" x14ac:dyDescent="0.2">
      <c r="A34" t="s">
        <v>84</v>
      </c>
      <c r="B34">
        <v>7875</v>
      </c>
      <c r="C34">
        <v>601</v>
      </c>
      <c r="D34">
        <v>43</v>
      </c>
      <c r="E34">
        <v>5</v>
      </c>
      <c r="F34">
        <v>10</v>
      </c>
      <c r="G34"/>
    </row>
    <row r="35" spans="1:7" x14ac:dyDescent="0.2">
      <c r="A35" t="s">
        <v>81</v>
      </c>
      <c r="B35">
        <v>9771</v>
      </c>
      <c r="C35">
        <v>1757</v>
      </c>
      <c r="D35">
        <v>27</v>
      </c>
      <c r="E35">
        <v>6</v>
      </c>
      <c r="F35">
        <v>7</v>
      </c>
      <c r="G35">
        <v>2</v>
      </c>
    </row>
    <row r="36" spans="1:7" x14ac:dyDescent="0.2">
      <c r="A36" t="s">
        <v>85</v>
      </c>
      <c r="B36">
        <v>36411</v>
      </c>
      <c r="C36">
        <v>4083</v>
      </c>
      <c r="D36"/>
      <c r="E36"/>
      <c r="F36"/>
      <c r="G36"/>
    </row>
    <row r="37" spans="1:7" x14ac:dyDescent="0.2">
      <c r="A37" t="s">
        <v>88</v>
      </c>
      <c r="B37">
        <v>21563</v>
      </c>
      <c r="C37">
        <v>3992</v>
      </c>
      <c r="D37">
        <v>129</v>
      </c>
      <c r="E37">
        <v>18</v>
      </c>
      <c r="F37">
        <v>36</v>
      </c>
      <c r="G37">
        <v>7</v>
      </c>
    </row>
    <row r="38" spans="1:7" x14ac:dyDescent="0.2">
      <c r="A38" t="s">
        <v>89</v>
      </c>
      <c r="B38">
        <v>9255</v>
      </c>
      <c r="C38">
        <v>886</v>
      </c>
      <c r="D38">
        <v>45</v>
      </c>
      <c r="E38">
        <v>7</v>
      </c>
      <c r="F38">
        <v>13</v>
      </c>
      <c r="G38"/>
    </row>
    <row r="39" spans="1:7" x14ac:dyDescent="0.2">
      <c r="A39" t="s">
        <v>90</v>
      </c>
      <c r="B39">
        <v>14075</v>
      </c>
      <c r="C39">
        <v>674</v>
      </c>
      <c r="D39">
        <v>120</v>
      </c>
      <c r="E39">
        <v>5</v>
      </c>
      <c r="F39">
        <v>10</v>
      </c>
      <c r="G39"/>
    </row>
    <row r="40" spans="1:7" x14ac:dyDescent="0.2">
      <c r="A40" t="s">
        <v>91</v>
      </c>
      <c r="B40">
        <v>88156</v>
      </c>
      <c r="C40">
        <v>11448</v>
      </c>
      <c r="D40">
        <v>343</v>
      </c>
      <c r="E40">
        <v>42</v>
      </c>
      <c r="F40">
        <v>109</v>
      </c>
      <c r="G40">
        <v>11</v>
      </c>
    </row>
    <row r="41" spans="1:7" x14ac:dyDescent="0.2">
      <c r="A41" t="s">
        <v>92</v>
      </c>
      <c r="B41">
        <v>3763</v>
      </c>
      <c r="C41">
        <v>458</v>
      </c>
      <c r="D41">
        <v>9</v>
      </c>
      <c r="E41">
        <v>1</v>
      </c>
      <c r="F41">
        <v>7</v>
      </c>
      <c r="G41">
        <v>1</v>
      </c>
    </row>
    <row r="42" spans="1:7" x14ac:dyDescent="0.2">
      <c r="A42" t="s">
        <v>93</v>
      </c>
      <c r="B42">
        <v>4702</v>
      </c>
      <c r="C42">
        <v>534</v>
      </c>
      <c r="D42">
        <v>1</v>
      </c>
      <c r="E42">
        <v>1</v>
      </c>
      <c r="F42">
        <v>1</v>
      </c>
      <c r="G42"/>
    </row>
    <row r="43" spans="1:7" x14ac:dyDescent="0.2">
      <c r="A43" t="s">
        <v>94</v>
      </c>
      <c r="B43">
        <v>12947</v>
      </c>
      <c r="C43">
        <v>1055</v>
      </c>
      <c r="D43">
        <v>19</v>
      </c>
      <c r="E43"/>
      <c r="F43">
        <v>77</v>
      </c>
      <c r="G43">
        <v>6</v>
      </c>
    </row>
    <row r="44" spans="1:7" x14ac:dyDescent="0.2">
      <c r="A44" t="s">
        <v>95</v>
      </c>
      <c r="B44">
        <v>649</v>
      </c>
      <c r="C44">
        <v>41</v>
      </c>
      <c r="D44">
        <v>6</v>
      </c>
      <c r="E44">
        <v>1</v>
      </c>
      <c r="F44"/>
      <c r="G44"/>
    </row>
    <row r="45" spans="1:7" x14ac:dyDescent="0.2">
      <c r="A45" t="s">
        <v>96</v>
      </c>
      <c r="B45">
        <v>30237</v>
      </c>
      <c r="C45">
        <v>2820</v>
      </c>
      <c r="D45">
        <v>92</v>
      </c>
      <c r="E45">
        <v>16</v>
      </c>
      <c r="F45">
        <v>37</v>
      </c>
      <c r="G45">
        <v>1</v>
      </c>
    </row>
    <row r="46" spans="1:7" x14ac:dyDescent="0.2">
      <c r="A46" t="s">
        <v>97</v>
      </c>
      <c r="B46">
        <v>139100</v>
      </c>
      <c r="C46">
        <v>6037</v>
      </c>
      <c r="D46">
        <v>571</v>
      </c>
      <c r="E46">
        <v>37</v>
      </c>
      <c r="F46">
        <v>440</v>
      </c>
      <c r="G46">
        <v>18</v>
      </c>
    </row>
    <row r="47" spans="1:7" x14ac:dyDescent="0.2">
      <c r="A47" t="s">
        <v>98</v>
      </c>
      <c r="B47">
        <v>10321</v>
      </c>
      <c r="C47">
        <v>617</v>
      </c>
      <c r="D47">
        <v>63</v>
      </c>
      <c r="E47">
        <v>5</v>
      </c>
      <c r="F47">
        <v>10</v>
      </c>
      <c r="G47"/>
    </row>
    <row r="48" spans="1:7" x14ac:dyDescent="0.2">
      <c r="A48" t="s">
        <v>101</v>
      </c>
      <c r="B48">
        <v>23327</v>
      </c>
      <c r="C48">
        <v>4010</v>
      </c>
      <c r="D48">
        <v>196</v>
      </c>
      <c r="E48">
        <v>43</v>
      </c>
      <c r="F48">
        <v>63</v>
      </c>
      <c r="G48">
        <v>9</v>
      </c>
    </row>
    <row r="49" spans="1:20" x14ac:dyDescent="0.2">
      <c r="A49" t="s">
        <v>100</v>
      </c>
      <c r="B49">
        <v>73</v>
      </c>
      <c r="C49"/>
      <c r="D49"/>
      <c r="E49"/>
      <c r="F49"/>
      <c r="G49"/>
    </row>
    <row r="50" spans="1:20" x14ac:dyDescent="0.2">
      <c r="A50" t="s">
        <v>99</v>
      </c>
      <c r="B50">
        <v>1046</v>
      </c>
      <c r="C50">
        <v>118</v>
      </c>
      <c r="D50">
        <v>6</v>
      </c>
      <c r="E50"/>
      <c r="F50"/>
      <c r="G50"/>
    </row>
    <row r="51" spans="1:20" x14ac:dyDescent="0.2">
      <c r="A51" t="s">
        <v>102</v>
      </c>
      <c r="B51">
        <v>29351</v>
      </c>
      <c r="C51">
        <v>4631</v>
      </c>
      <c r="D51"/>
      <c r="E51">
        <v>11</v>
      </c>
      <c r="F51">
        <v>17</v>
      </c>
      <c r="G51"/>
    </row>
    <row r="52" spans="1:20" x14ac:dyDescent="0.2">
      <c r="A52" t="s">
        <v>104</v>
      </c>
      <c r="B52">
        <v>21343</v>
      </c>
      <c r="C52">
        <v>1050</v>
      </c>
      <c r="D52">
        <v>67</v>
      </c>
      <c r="E52">
        <v>2</v>
      </c>
      <c r="F52">
        <v>9</v>
      </c>
      <c r="G52"/>
    </row>
    <row r="53" spans="1:20" x14ac:dyDescent="0.2">
      <c r="A53" t="s">
        <v>103</v>
      </c>
      <c r="B53">
        <v>2843</v>
      </c>
      <c r="C53">
        <v>385</v>
      </c>
      <c r="D53">
        <v>17</v>
      </c>
      <c r="E53">
        <v>4</v>
      </c>
      <c r="F53">
        <v>4</v>
      </c>
      <c r="G53"/>
    </row>
    <row r="54" spans="1:20" x14ac:dyDescent="0.2">
      <c r="A54" t="s">
        <v>105</v>
      </c>
      <c r="B54">
        <v>1334</v>
      </c>
      <c r="C54">
        <v>96</v>
      </c>
      <c r="D54">
        <v>11</v>
      </c>
      <c r="E54">
        <v>1</v>
      </c>
      <c r="F54"/>
      <c r="G54"/>
    </row>
    <row r="55" spans="1:20" x14ac:dyDescent="0.2">
      <c r="A55" s="36">
        <v>45930</v>
      </c>
      <c r="B55"/>
      <c r="C55"/>
      <c r="D55"/>
      <c r="E55"/>
      <c r="F55"/>
      <c r="G55"/>
    </row>
    <row r="56" spans="1:20" x14ac:dyDescent="0.2">
      <c r="A56"/>
      <c r="B56"/>
      <c r="C56"/>
      <c r="D56"/>
      <c r="E56"/>
      <c r="F56"/>
      <c r="G56"/>
      <c r="T56" s="36"/>
    </row>
    <row r="60" spans="1:20" x14ac:dyDescent="0.2">
      <c r="A60" s="34"/>
    </row>
  </sheetData>
  <phoneticPr fontId="3" type="noConversion"/>
  <pageMargins left="0.75" right="0.75" top="1" bottom="1" header="0.5" footer="0.5"/>
  <pageSetup scale="88" fitToWidth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BE47E-3342-4BFC-9AED-AC6678C3E9E1}">
  <sheetPr codeName="Sheet10"/>
  <dimension ref="A1:S50"/>
  <sheetViews>
    <sheetView topLeftCell="A10" workbookViewId="0">
      <selection activeCell="A2" sqref="A2:G41"/>
    </sheetView>
  </sheetViews>
  <sheetFormatPr defaultRowHeight="12.75" x14ac:dyDescent="0.2"/>
  <cols>
    <col min="1" max="1" width="8.85546875" style="1" bestFit="1" customWidth="1"/>
    <col min="2" max="2" width="7.85546875" style="1" bestFit="1" customWidth="1"/>
    <col min="3" max="7" width="4.5703125" style="1" customWidth="1"/>
    <col min="11" max="11" width="12.85546875" customWidth="1"/>
    <col min="12" max="12" width="4.85546875" bestFit="1" customWidth="1"/>
    <col min="13" max="13" width="7.85546875" customWidth="1"/>
    <col min="14" max="14" width="5.42578125" customWidth="1"/>
    <col min="15" max="15" width="3.5703125" customWidth="1"/>
    <col min="16" max="17" width="3.140625" customWidth="1"/>
    <col min="18" max="18" width="3.85546875" customWidth="1"/>
    <col min="19" max="19" width="4.85546875" customWidth="1"/>
  </cols>
  <sheetData>
    <row r="1" spans="1:7" x14ac:dyDescent="0.2">
      <c r="A1" t="s">
        <v>156</v>
      </c>
      <c r="B1" t="s">
        <v>165</v>
      </c>
      <c r="C1" t="s">
        <v>171</v>
      </c>
      <c r="D1" t="s">
        <v>168</v>
      </c>
      <c r="E1" t="s">
        <v>172</v>
      </c>
      <c r="F1" t="s">
        <v>170</v>
      </c>
      <c r="G1" t="s">
        <v>173</v>
      </c>
    </row>
    <row r="2" spans="1:7" x14ac:dyDescent="0.2">
      <c r="A2" t="s">
        <v>54</v>
      </c>
      <c r="B2">
        <v>1</v>
      </c>
      <c r="C2"/>
      <c r="D2"/>
      <c r="E2"/>
      <c r="F2"/>
      <c r="G2"/>
    </row>
    <row r="3" spans="1:7" x14ac:dyDescent="0.2">
      <c r="A3" t="s">
        <v>56</v>
      </c>
      <c r="B3"/>
      <c r="C3"/>
      <c r="D3"/>
      <c r="E3"/>
      <c r="F3"/>
      <c r="G3"/>
    </row>
    <row r="4" spans="1:7" x14ac:dyDescent="0.2">
      <c r="A4" t="s">
        <v>55</v>
      </c>
      <c r="B4"/>
      <c r="C4"/>
      <c r="D4"/>
      <c r="E4"/>
      <c r="F4"/>
      <c r="G4"/>
    </row>
    <row r="5" spans="1:7" x14ac:dyDescent="0.2">
      <c r="A5" t="s">
        <v>57</v>
      </c>
      <c r="B5">
        <v>1567</v>
      </c>
      <c r="C5">
        <v>85</v>
      </c>
      <c r="D5"/>
      <c r="E5"/>
      <c r="F5">
        <v>7</v>
      </c>
      <c r="G5"/>
    </row>
    <row r="6" spans="1:7" x14ac:dyDescent="0.2">
      <c r="A6" t="s">
        <v>59</v>
      </c>
      <c r="B6">
        <v>29</v>
      </c>
      <c r="C6">
        <v>4</v>
      </c>
      <c r="D6"/>
      <c r="E6"/>
      <c r="F6"/>
      <c r="G6"/>
    </row>
    <row r="7" spans="1:7" x14ac:dyDescent="0.2">
      <c r="A7" t="s">
        <v>61</v>
      </c>
      <c r="B7"/>
      <c r="C7"/>
      <c r="D7"/>
      <c r="E7"/>
      <c r="F7"/>
      <c r="G7"/>
    </row>
    <row r="8" spans="1:7" x14ac:dyDescent="0.2">
      <c r="A8" t="s">
        <v>60</v>
      </c>
      <c r="B8"/>
      <c r="C8"/>
      <c r="D8"/>
      <c r="E8"/>
      <c r="F8"/>
      <c r="G8"/>
    </row>
    <row r="9" spans="1:7" x14ac:dyDescent="0.2">
      <c r="A9" t="s">
        <v>62</v>
      </c>
      <c r="B9">
        <v>1</v>
      </c>
      <c r="C9"/>
      <c r="D9"/>
      <c r="E9"/>
      <c r="F9"/>
      <c r="G9"/>
    </row>
    <row r="10" spans="1:7" x14ac:dyDescent="0.2">
      <c r="A10" t="s">
        <v>63</v>
      </c>
      <c r="B10"/>
      <c r="C10"/>
      <c r="D10"/>
      <c r="E10"/>
      <c r="F10"/>
      <c r="G10"/>
    </row>
    <row r="11" spans="1:7" x14ac:dyDescent="0.2">
      <c r="A11" t="s">
        <v>66</v>
      </c>
      <c r="B11">
        <v>32</v>
      </c>
      <c r="C11">
        <v>14</v>
      </c>
      <c r="D11"/>
      <c r="E11"/>
      <c r="F11"/>
      <c r="G11"/>
    </row>
    <row r="12" spans="1:7" x14ac:dyDescent="0.2">
      <c r="A12" t="s">
        <v>67</v>
      </c>
      <c r="B12">
        <v>4</v>
      </c>
      <c r="C12"/>
      <c r="D12"/>
      <c r="E12"/>
      <c r="F12"/>
      <c r="G12"/>
    </row>
    <row r="13" spans="1:7" x14ac:dyDescent="0.2">
      <c r="A13" t="s">
        <v>71</v>
      </c>
      <c r="B13">
        <v>6</v>
      </c>
      <c r="C13">
        <v>1</v>
      </c>
      <c r="D13"/>
      <c r="E13"/>
      <c r="F13"/>
      <c r="G13"/>
    </row>
    <row r="14" spans="1:7" x14ac:dyDescent="0.2">
      <c r="A14" t="s">
        <v>74</v>
      </c>
      <c r="B14"/>
      <c r="C14"/>
      <c r="D14"/>
      <c r="E14"/>
      <c r="F14"/>
      <c r="G14"/>
    </row>
    <row r="15" spans="1:7" x14ac:dyDescent="0.2">
      <c r="A15" t="s">
        <v>73</v>
      </c>
      <c r="B15">
        <v>3</v>
      </c>
      <c r="C15">
        <v>3</v>
      </c>
      <c r="D15"/>
      <c r="E15"/>
      <c r="F15"/>
      <c r="G15"/>
    </row>
    <row r="16" spans="1:7" x14ac:dyDescent="0.2">
      <c r="A16" t="s">
        <v>75</v>
      </c>
      <c r="B16">
        <v>68</v>
      </c>
      <c r="C16">
        <v>26</v>
      </c>
      <c r="D16"/>
      <c r="E16"/>
      <c r="F16"/>
      <c r="G16"/>
    </row>
    <row r="17" spans="1:7" x14ac:dyDescent="0.2">
      <c r="A17" t="s">
        <v>76</v>
      </c>
      <c r="B17"/>
      <c r="C17"/>
      <c r="D17"/>
      <c r="E17"/>
      <c r="F17"/>
      <c r="G17"/>
    </row>
    <row r="18" spans="1:7" x14ac:dyDescent="0.2">
      <c r="A18" t="s">
        <v>78</v>
      </c>
      <c r="B18"/>
      <c r="C18"/>
      <c r="D18"/>
      <c r="E18"/>
      <c r="F18"/>
      <c r="G18"/>
    </row>
    <row r="19" spans="1:7" x14ac:dyDescent="0.2">
      <c r="A19" t="s">
        <v>77</v>
      </c>
      <c r="B19"/>
      <c r="C19"/>
      <c r="D19"/>
      <c r="E19"/>
      <c r="F19"/>
      <c r="G19"/>
    </row>
    <row r="20" spans="1:7" x14ac:dyDescent="0.2">
      <c r="A20" t="s">
        <v>86</v>
      </c>
      <c r="B20">
        <v>13</v>
      </c>
      <c r="C20">
        <v>2</v>
      </c>
      <c r="D20"/>
      <c r="E20"/>
      <c r="F20"/>
      <c r="G20"/>
    </row>
    <row r="21" spans="1:7" x14ac:dyDescent="0.2">
      <c r="A21" t="s">
        <v>87</v>
      </c>
      <c r="B21"/>
      <c r="C21"/>
      <c r="D21"/>
      <c r="E21"/>
      <c r="F21"/>
      <c r="G21"/>
    </row>
    <row r="22" spans="1:7" x14ac:dyDescent="0.2">
      <c r="A22" t="s">
        <v>80</v>
      </c>
      <c r="B22"/>
      <c r="C22"/>
      <c r="D22"/>
      <c r="E22"/>
      <c r="F22"/>
      <c r="G22"/>
    </row>
    <row r="23" spans="1:7" x14ac:dyDescent="0.2">
      <c r="A23" t="s">
        <v>82</v>
      </c>
      <c r="B23">
        <v>1</v>
      </c>
      <c r="C23">
        <v>2</v>
      </c>
      <c r="D23"/>
      <c r="E23"/>
      <c r="F23"/>
      <c r="G23"/>
    </row>
    <row r="24" spans="1:7" x14ac:dyDescent="0.2">
      <c r="A24" t="s">
        <v>83</v>
      </c>
      <c r="B24">
        <v>1</v>
      </c>
      <c r="C24"/>
      <c r="D24"/>
      <c r="E24"/>
      <c r="F24"/>
      <c r="G24"/>
    </row>
    <row r="25" spans="1:7" x14ac:dyDescent="0.2">
      <c r="A25" t="s">
        <v>84</v>
      </c>
      <c r="B25">
        <v>6</v>
      </c>
      <c r="C25"/>
      <c r="D25"/>
      <c r="E25"/>
      <c r="F25"/>
      <c r="G25"/>
    </row>
    <row r="26" spans="1:7" x14ac:dyDescent="0.2">
      <c r="A26" t="s">
        <v>81</v>
      </c>
      <c r="B26">
        <v>13</v>
      </c>
      <c r="C26">
        <v>3</v>
      </c>
      <c r="D26"/>
      <c r="E26"/>
      <c r="F26"/>
      <c r="G26"/>
    </row>
    <row r="27" spans="1:7" x14ac:dyDescent="0.2">
      <c r="A27" t="s">
        <v>85</v>
      </c>
      <c r="B27">
        <v>75</v>
      </c>
      <c r="C27">
        <v>26</v>
      </c>
      <c r="D27"/>
      <c r="E27"/>
      <c r="F27"/>
      <c r="G27"/>
    </row>
    <row r="28" spans="1:7" x14ac:dyDescent="0.2">
      <c r="A28" t="s">
        <v>88</v>
      </c>
      <c r="B28"/>
      <c r="C28"/>
      <c r="D28"/>
      <c r="E28"/>
      <c r="F28"/>
      <c r="G28"/>
    </row>
    <row r="29" spans="1:7" x14ac:dyDescent="0.2">
      <c r="A29" t="s">
        <v>89</v>
      </c>
      <c r="B29"/>
      <c r="C29"/>
      <c r="D29"/>
      <c r="E29"/>
      <c r="F29"/>
      <c r="G29"/>
    </row>
    <row r="30" spans="1:7" x14ac:dyDescent="0.2">
      <c r="A30" t="s">
        <v>90</v>
      </c>
      <c r="B30">
        <v>2</v>
      </c>
      <c r="C30"/>
      <c r="D30"/>
      <c r="E30"/>
      <c r="F30"/>
      <c r="G30"/>
    </row>
    <row r="31" spans="1:7" x14ac:dyDescent="0.2">
      <c r="A31" t="s">
        <v>91</v>
      </c>
      <c r="B31">
        <v>101</v>
      </c>
      <c r="C31">
        <v>34</v>
      </c>
      <c r="D31"/>
      <c r="E31"/>
      <c r="F31"/>
      <c r="G31"/>
    </row>
    <row r="32" spans="1:7" x14ac:dyDescent="0.2">
      <c r="A32" t="s">
        <v>92</v>
      </c>
      <c r="B32"/>
      <c r="C32"/>
      <c r="D32"/>
      <c r="E32"/>
      <c r="F32"/>
      <c r="G32"/>
    </row>
    <row r="33" spans="1:7" x14ac:dyDescent="0.2">
      <c r="A33" t="s">
        <v>93</v>
      </c>
      <c r="B33"/>
      <c r="C33"/>
      <c r="D33"/>
      <c r="E33"/>
      <c r="F33"/>
      <c r="G33"/>
    </row>
    <row r="34" spans="1:7" x14ac:dyDescent="0.2">
      <c r="A34" t="s">
        <v>94</v>
      </c>
      <c r="B34"/>
      <c r="C34"/>
      <c r="D34"/>
      <c r="E34"/>
      <c r="F34"/>
      <c r="G34"/>
    </row>
    <row r="35" spans="1:7" x14ac:dyDescent="0.2">
      <c r="A35" t="s">
        <v>97</v>
      </c>
      <c r="B35">
        <v>15</v>
      </c>
      <c r="C35"/>
      <c r="D35"/>
      <c r="E35"/>
      <c r="F35"/>
      <c r="G35"/>
    </row>
    <row r="36" spans="1:7" x14ac:dyDescent="0.2">
      <c r="A36" t="s">
        <v>101</v>
      </c>
      <c r="B36">
        <v>4</v>
      </c>
      <c r="C36"/>
      <c r="D36"/>
      <c r="E36"/>
      <c r="F36"/>
      <c r="G36"/>
    </row>
    <row r="37" spans="1:7" x14ac:dyDescent="0.2">
      <c r="A37" t="s">
        <v>99</v>
      </c>
      <c r="B37"/>
      <c r="C37"/>
      <c r="D37"/>
      <c r="E37"/>
      <c r="F37"/>
      <c r="G37"/>
    </row>
    <row r="38" spans="1:7" x14ac:dyDescent="0.2">
      <c r="A38" t="s">
        <v>102</v>
      </c>
      <c r="B38">
        <v>1</v>
      </c>
      <c r="C38"/>
      <c r="D38"/>
      <c r="E38"/>
      <c r="F38"/>
      <c r="G38"/>
    </row>
    <row r="39" spans="1:7" x14ac:dyDescent="0.2">
      <c r="A39" t="s">
        <v>104</v>
      </c>
      <c r="B39">
        <v>1</v>
      </c>
      <c r="C39"/>
      <c r="D39"/>
      <c r="E39"/>
      <c r="F39"/>
      <c r="G39"/>
    </row>
    <row r="40" spans="1:7" x14ac:dyDescent="0.2">
      <c r="A40" t="s">
        <v>103</v>
      </c>
      <c r="B40"/>
      <c r="C40"/>
      <c r="D40"/>
      <c r="E40"/>
      <c r="F40"/>
      <c r="G40"/>
    </row>
    <row r="41" spans="1:7" x14ac:dyDescent="0.2">
      <c r="A41" t="s">
        <v>105</v>
      </c>
      <c r="B41"/>
      <c r="C41"/>
      <c r="D41"/>
      <c r="E41"/>
      <c r="F41"/>
      <c r="G41"/>
    </row>
    <row r="42" spans="1:7" x14ac:dyDescent="0.2">
      <c r="A42" s="36">
        <v>45930</v>
      </c>
      <c r="B42"/>
      <c r="C42"/>
      <c r="D42"/>
      <c r="E42"/>
      <c r="F42"/>
      <c r="G42"/>
    </row>
    <row r="43" spans="1:7" x14ac:dyDescent="0.2">
      <c r="A43"/>
      <c r="B43"/>
      <c r="C43"/>
      <c r="D43"/>
      <c r="E43"/>
      <c r="F43"/>
      <c r="G43"/>
    </row>
    <row r="44" spans="1:7" x14ac:dyDescent="0.2">
      <c r="A44"/>
      <c r="B44"/>
      <c r="C44"/>
      <c r="D44"/>
      <c r="E44"/>
      <c r="F44"/>
      <c r="G44"/>
    </row>
    <row r="47" spans="1:7" x14ac:dyDescent="0.2">
      <c r="A47" s="34"/>
    </row>
    <row r="49" spans="1:19" x14ac:dyDescent="0.2">
      <c r="A49" s="34"/>
    </row>
    <row r="50" spans="1:19" x14ac:dyDescent="0.2">
      <c r="S50" s="36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H Q G A A B Q S w M E F A A C A A g A e Y C Q W X j M R G K j A A A A 9 Q A A A B I A H A B D b 2 5 m a W c v U G F j a 2 F n Z S 5 4 b W w g o h g A K K A U A A A A A A A A A A A A A A A A A A A A A A A A A A A A h Y 9 B D o I w F E S v Q r q n L R C j I Z + y c C u J C d G 4 J a V C I 3 w M L Z a 7 u f B I X k G M o u 5 c z p u 3 m L l f b 5 C O b e N d V G 9 0 h w k J K C e e Q t m V G q u E D P b o r 0 g q Y F v I U 1 E p b 5 L R x K M p E 1 J b e 4 4 Z c 8 5 R F 9 G u r 1 j I e c A O 2 S a X t W o L 8 p H 1 f 9 n X a G y B U h E B + 9 c Y E d I g i u h i S T m w m U G m 8 d u H 0 9 x n + w N h P T R 2 6 J V Q 6 O 9 y Y H M E 9 r 4 g H l B L A w Q U A A I A C A B 5 g J B Z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e Y C Q W c c g A T h 4 A w A A G y g A A B M A H A B G b 3 J t d W x h c y 9 T Z W N 0 a W 9 u M S 5 t I K I Y A C i g F A A A A A A A A A A A A A A A A A A A A A A A A A A A A N W Z b U / b M B D H 3 1 f q d 4 j C m 1 S q o t p O + r C J F 7 S F i c F A o 0 V o o r x I m T c i 0 g Q l 6 U r V 9 b s v D 1 3 x I W y q O o p J J Y q c c + w f f 8 5 3 l 0 t E 7 2 M 3 8 L V R / h t 9 r t f q t e j B C e l P z Q n t L t I O N Y / G 9 Z q W f E b B P L y n y Z W x M / W o e R I G s 0 H g z W d + Z K z O X Z 9 G 2 a W + 6 z v h 0 j h x k y m D w I + p H 0 e G P v o 0 u b w + n Q x P j k a T / v X w y / F 4 c v X 1 W / q j 9 X 9 g M s k 2 M + P n W G 8 0 N X / u e f + / E b Z x Y 9 2 o 1 1 y f p Y C g u N U p B 9 S a 3 F x e n Z 1 f H g 0 n 2 a 7 7 E l M l x F S C O L Q R a S k Q O d 1 2 b 5 X V M F N J Z r u n h N n u 7 c l 8 o G + U N n B D r 5 b c O X o i u D J 0 S d V T d F J d d O t D o e M W w p 2 d 2 e 0 P x b 5 j D F c R W 0 I Z 5 o U a 5 o U M 8 3 T u k v K R 0 1 3 3 P 5 B Z D V V e F L S L K a S 2 4 K X F w K L B S 4 u A B Y F n X N a b y M f P 9 9 Q z B / M w T H h u g v B x G g S P R m N 1 e + H M 6 K G e 3 6 n f r W 8 3 y H f N f I E D f f D g + L / T x Z d P V N / + 8 e P Q 8 a N f Q b h R I D V G R r 5 b c 7 X S 8 6 t I b 2 p x Y t F i + h y v 1 4 3 t m q M n z 4 2 1 f J I 2 X W p D 6 r k z N 6 b h y w b Z l H y G 8 Q q i q T H r Z / O S O / M b x s l G / e V 2 O U P X k i n f 5 0 F M R / E y W f U i 8 G m i 6 x b Q R M x q J m Y H h B 1 Y 7 M B m B 2 1 2 0 G E H X X b Q Y w e o B U a A A Q E I B C g Q w E C A A w E Q B E g Q Q E G A B Q M W D P U A L B i w Y M C C A Q s G L B i w Y M C C A Q s B L A S w E P j P A S z E 0 h n n Y n 0 F v e O x I l d k / N i E n s w 6 E O Z a C N d i c S 0 2 1 9 L m W j p c S 5 d r 6 X E t m W + e + n H b M l O J o A 0 J b F h g I w K b J b D x 5 c j c n X d b R 2 D r C m w 9 v g 0 L Z M E C W b B A F i y Q B Q t k y Q 4 b z y b Q B Q t 0 w Q J d s E A X I t C F 8 E 8 N E R w b / r k h 8 O D s k l D Q L h k F B u D 3 k 8 p f m F Q G 0 R + Y U 2 B W S W M E J z z h / c M T g v F J E K F e x y i 2 h n i N 8 2 Y Z V N r D V H H 1 G 1 V X M U s 0 8 l L F S 2 7 W 2 A X 1 8 1 7 Q 1 V T 7 h a C r q f e l W 2 T K V C + m u 9 d W h C 7 T I g t L b k z a B b V s E v S F Q n S Z z k 2 C n v V u 1 J A X 0 c B R 4 u h F 9 E E 6 V Q X v V h A 8 f b G r K r D s / Z p 3 W 3 K p y U N F l F x q q t x C k r + S u k U y + S 9 K f j 9 W e B p S Q i 6 X h q i 6 r r b c E d 1 U i k r y k H S l m M Z z R Q 9 F U v E 8 1 7 y 0 F N o u / A V 2 r 7 r o q F V h d l R h 9 t I K L y n 2 f 1 B L A Q I t A B Q A A g A I A H m A k F l 4 z E R i o w A A A P U A A A A S A A A A A A A A A A A A A A A A A A A A A A B D b 2 5 m a W c v U G F j a 2 F n Z S 5 4 b W x Q S w E C L Q A U A A I A C A B 5 g J B Z U 3 I 4 L J s A A A D h A A A A E w A A A A A A A A A A A A A A A A D v A A A A W 0 N v b n R l b n R f V H l w Z X N d L n h t b F B L A Q I t A B Q A A g A I A H m A k F n H I A E 4 e A M A A B s o A A A T A A A A A A A A A A A A A A A A A N c B A A B G b 3 J t d W x h c y 9 T Z W N 0 a W 9 u M S 5 t U E s F B g A A A A A D A A M A w g A A A J w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s v A Q A A A A A A q S 8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2 F y N T g x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C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E x h c 3 R V c G R h d G V k I i B W Y W x 1 Z T 0 i Z D I w M j I t M T E t M D d U M T Q 6 N D U 6 M j Y u N z Y 0 N j c 3 N F o i I C 8 + P E V u d H J 5 I F R 5 c G U 9 I k Z p b G x F c n J v c k N v d W 5 0 I i B W Y W x 1 Z T 0 i b D A i I C 8 + P E V u d H J 5 I F R 5 c G U 9 I k Z p b G x D b 2 x 1 b W 5 U e X B l c y I g V m F s d W U 9 I n N C Z z 0 9 I i A v P j x F b n R y e S B U e X B l P S J G a W x s R X J y b 3 J D b 2 R l I i B W Y W x 1 Z T 0 i c 1 V u a 2 5 v d 2 4 i I C 8 + P E V u d H J 5 I F R 5 c G U 9 I l F 1 Z X J 5 S U Q i I F Z h b H V l P S J z N D M 1 M G U 4 M G I t M j E 4 O C 0 0 N D J k L W I 5 O D A t Y z k x Z T Y 2 M W I y Y T V j I i A v P j x F b n R y e S B U e X B l P S J G a W x s Q 2 9 s d W 1 u T m F t Z X M i I F Z h b H V l P S J z W y Z x d W 9 0 O 0 N v b H V t b j E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y N T g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X I 1 O D E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X I 1 O D E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F y M j A 3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I t M T I t M T Z U M j A 6 N T k 6 N T A u M j g 0 M D A 1 N l o i I C 8 + P E V u d H J 5 I F R 5 c G U 9 I k Z p b G x F c n J v c k N v d W 5 0 I i B W Y W x 1 Z T 0 i b D A i I C 8 + P E V u d H J 5 I F R 5 c G U 9 I k Z p b G x D b 2 x 1 b W 5 U e X B l c y I g V m F s d W U 9 I n N C Z z 0 9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1 0 i I C 8 + P E V u d H J 5 I F R 5 c G U 9 I k Z p b G x D b 3 V u d C I g V m F s d W U 9 I m w 1 N C I g L z 4 8 R W 5 0 c n k g V H l w Z T 0 i U X V l c n l J R C I g V m F s d W U 9 I n N k Z D I 3 M W R l Z i 0 y M z c y L T Q w O T c t Y j k y N C 0 2 M m V k N D N m Y T Y w N D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X I y M D c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c j I w N y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c j I w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T I w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y L T E y L T E 2 V D I x O j E 2 O j U 4 L j I 1 N D A 1 N D Z a I i A v P j x F b n R y e S B U e X B l P S J G a W x s R X J y b 3 J D b 3 V u d C I g V m F s d W U 9 I m w w I i A v P j x F b n R y e S B U e X B l P S J G a W x s Q 2 9 s d W 1 u V H l w Z X M i I F Z h b H V l P S J z Q m c 9 P S I g L z 4 8 R W 5 0 c n k g V H l w Z T 0 i R m l s b E V y c m 9 y Q 2 9 k Z S I g V m F s d W U 9 I n N V b m t u b 3 d u I i A v P j x F b n R y e S B U e X B l P S J G a W x s Q 2 9 s d W 1 u T m F t Z X M i I F Z h b H V l P S J z W y Z x d W 9 0 O 0 N v b H V t b j E m c X V v d D t d I i A v P j x F b n R y e S B U e X B l P S J G a W x s Q 2 9 1 b n Q i I F Z h b H V l P S J s N D c i I C 8 + P E V u d H J 5 I F R 5 c G U 9 I l F 1 Z X J 5 S U Q i I F Z h b H V l P S J z M D V m Y T U z Z D Q t N j V h M y 0 0 Z D M w L W J j Y W M t Z G Q 0 M 2 E z N D k 4 O T c 1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l M j A 3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W U y M D c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U y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I 1 M T M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I t M T I t M T Z U M j E 6 M j E 6 M z Y u O D I w O T k y N l o i I C 8 + P E V u d H J 5 I F R 5 c G U 9 I k Z p b G x F c n J v c k N v d W 5 0 I i B W Y W x 1 Z T 0 i b D A i I C 8 + P E V u d H J 5 I F R 5 c G U 9 I k Z p b G x D b 2 x 1 b W 5 U e X B l c y I g V m F s d W U 9 I n N C Z z 0 9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1 0 i I C 8 + P E V u d H J 5 I F R 5 c G U 9 I k Z p b G x D b 3 V u d C I g V m F s d W U 9 I m w 1 N C I g L z 4 8 R W 5 0 c n k g V H l w Z T 0 i U X V l c n l J R C I g V m F s d W U 9 I n M 0 N z N i Z m E z O S 1 m M 2 U z L T Q 5 M j Q t O W U 5 M C 1 h N G V l Y m I 2 Y m R m Z j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X I 1 M T M w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X I 1 M T M w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y N T E z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T U x M z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M i 0 x M i 0 x N l Q y M T o y N D o x N S 4 x O D Y y O D k 2 W i I g L z 4 8 R W 5 0 c n k g V H l w Z T 0 i R m l s b E V y c m 9 y Q 2 9 1 b n Q i I F Z h b H V l P S J s M C I g L z 4 8 R W 5 0 c n k g V H l w Z T 0 i R m l s b E N v b H V t b l R 5 c G V z I i B W Y W x 1 Z T 0 i c 0 J n P T 0 i I C 8 + P E V u d H J 5 I F R 5 c G U 9 I k Z p b G x F c n J v c k N v Z G U i I F Z h b H V l P S J z V W 5 r b m 9 3 b i I g L z 4 8 R W 5 0 c n k g V H l w Z T 0 i R m l s b E N v b H V t b k 5 h b W V z I i B W Y W x 1 Z T 0 i c 1 s m c X V v d D t D b 2 x 1 b W 4 x J n F 1 b 3 Q 7 X S I g L z 4 8 R W 5 0 c n k g V H l w Z T 0 i R m l s b E N v d W 5 0 I i B W Y W x 1 Z T 0 i b D Q 5 I i A v P j x F b n R y e S B U e X B l P S J R d W V y e U l E I i B W Y W x 1 Z T 0 i c z Q 2 Z m R k M j A 3 L T h h N j U t N D Q 0 Y y 0 4 N 2 R i L W Q 3 Y z J i M T k 0 O T V h Z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Z T U x M z A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Z T U x M z A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U 1 M T M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l N T E 1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R X J y b 3 J D b 3 V u d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M i 0 x M i 0 x N l Q y M T o y O D o 0 N S 4 0 N j c x M D g z W i I g L z 4 8 R W 5 0 c n k g V H l w Z T 0 i U m V j b 3 Z l c n l U Y X J n Z X R S b 3 c i I F Z h b H V l P S J s M S I g L z 4 8 R W 5 0 c n k g V H l w Z T 0 i U m V j b 3 Z l c n l U Y X J n Z X R D b 2 x 1 b W 4 i I F Z h b H V l P S J s O S I g L z 4 8 R W 5 0 c n k g V H l w Z T 0 i U m V j b 3 Z l c n l U Y X J n Z X R T a G V l d C I g V m F s d W U 9 I n N h Z T U x M z A g K D I p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Q 2 9 s d W 1 u V H l w Z X M i I F Z h b H V l P S J z Q m c 9 P S I g L z 4 8 R W 5 0 c n k g V H l w Z T 0 i R m l s b E V y c m 9 y Q 2 9 k Z S I g V m F s d W U 9 I n N V b m t u b 3 d u I i A v P j x F b n R y e S B U e X B l P S J G a W x s Q 2 9 s d W 1 u T m F t Z X M i I F Z h b H V l P S J z W y Z x d W 9 0 O 0 N v b H V t b j E m c X V v d D t d I i A v P j x F b n R y e S B U e X B l P S J G a W x s Q 2 9 1 b n Q i I F Z h b H V l P S J s N T A i I C 8 + P E V u d H J 5 I F R 5 c G U 9 I l F 1 Z X J 5 S U Q i I F Z h b H V l P S J z M D R h N j Z h Y T A t N j d k M S 0 0 Z T Y 0 L W F j M W Y t N j c 1 N T d l M j Z m N W J j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l N T E 1 O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2 F l N T E 1 O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Z T U x N T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U 1 M T M w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Y W U 1 M T M w I C g y K S I g L z 4 8 R W 5 0 c n k g V H l w Z T 0 i U m V j b 3 Z l c n l U Y X J n Z X R D b 2 x 1 b W 4 i I F Z h b H V l P S J s O S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M i 0 x M i 0 x N l Q y M T o z M T o x N C 4 w M T k 1 N T g 5 W i I g L z 4 8 R W 5 0 c n k g V H l w Z T 0 i R m l s b E V y c m 9 y Q 2 9 1 b n Q i I F Z h b H V l P S J s M C I g L z 4 8 R W 5 0 c n k g V H l w Z T 0 i R m l s b E N v b H V t b l R 5 c G V z I i B W Y W x 1 Z T 0 i c 0 J n P T 0 i I C 8 + P E V u d H J 5 I F R 5 c G U 9 I k Z p b G x F c n J v c k N v Z G U i I F Z h b H V l P S J z V W 5 r b m 9 3 b i I g L z 4 8 R W 5 0 c n k g V H l w Z T 0 i R m l s b E N v b H V t b k 5 h b W V z I i B W Y W x 1 Z T 0 i c 1 s m c X V v d D t D b 2 x 1 b W 4 x J n F 1 b 3 Q 7 X S I g L z 4 8 R W 5 0 c n k g V H l w Z T 0 i R m l s b E N v d W 5 0 I i B W Y W x 1 Z T 0 i b D Q 5 I i A v P j x F b n R y e S B U e X B l P S J R d W V y e U l E I i B W Y W x 1 Z T 0 i c z Z k N j c z M j d h L T E w N z Q t N D F i Y i 0 5 M j U 4 L T M w M z R h Y m V m O T Y 0 Z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Z T U x M z A g K D I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W U 1 M T M w I C g y K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Z T U x M z A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U 1 M T U 5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I t M T I t M T Z U M j E 6 M z U 6 N T Q u M z M 3 M z Y 2 O F o i I C 8 + P E V u d H J 5 I F R 5 c G U 9 I k Z p b G x F c n J v c k N v d W 5 0 I i B W Y W x 1 Z T 0 i b D A i I C 8 + P E V u d H J 5 I F R 5 c G U 9 I k Z p b G x D b 2 x 1 b W 5 U e X B l c y I g V m F s d W U 9 I n N C Z z 0 9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1 0 i I C 8 + P E V u d H J 5 I F R 5 c G U 9 I k Z p b G x D b 3 V u d C I g V m F s d W U 9 I m w 1 M C I g L z 4 8 R W 5 0 c n k g V H l w Z T 0 i U X V l c n l J R C I g V m F s d W U 9 I n M 0 M D A 2 N z B i Z S 1 k N z I y L T Q 3 Y W I t O G F k N S 0 y N m J k O D J l O D g 0 Y T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W U 1 M T U 5 I C g y K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2 F l N T E 1 O S A o M i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U 1 M T U 5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l N T E 1 O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y L T E y L T E 5 V D E z O j M x O j E 2 L j A w M T I 2 N D F a I i A v P j x F b n R y e S B U e X B l P S J G a W x s R X J y b 3 J D b 3 V u d C I g V m F s d W U 9 I m w w I i A v P j x F b n R y e S B U e X B l P S J G a W x s Q 2 9 s d W 1 u V H l w Z X M i I F Z h b H V l P S J z Q m c 9 P S I g L z 4 8 R W 5 0 c n k g V H l w Z T 0 i R m l s b E V y c m 9 y Q 2 9 k Z S I g V m F s d W U 9 I n N V b m t u b 3 d u I i A v P j x F b n R y e S B U e X B l P S J G a W x s Q 2 9 s d W 1 u T m F t Z X M i I F Z h b H V l P S J z W y Z x d W 9 0 O 0 N v b H V t b j E m c X V v d D t d I i A v P j x F b n R y e S B U e X B l P S J G a W x s Q 2 9 1 b n Q i I F Z h b H V l P S J s N T A i I C 8 + P E V u d H J 5 I F R 5 c G U 9 I l F 1 Z X J 5 S U Q i I F Z h b H V l P S J z Y 2 U x Y m U z Z W M t M z N j N C 0 0 N W M y L T k 0 M 2 E t Y T l j M T Z k N D l j M 2 N h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l N T E 1 O S A o M y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Z T U x N T k g K D M p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l N T E 1 O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T U x N T k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M i 0 x M i 0 x O V Q x M z o z N D o 0 O C 4 w N z I x N j Y z W i I g L z 4 8 R W 5 0 c n k g V H l w Z T 0 i R m l s b E V y c m 9 y Q 2 9 1 b n Q i I F Z h b H V l P S J s M C I g L z 4 8 R W 5 0 c n k g V H l w Z T 0 i R m l s b E N v b H V t b l R 5 c G V z I i B W Y W x 1 Z T 0 i c 0 J n P T 0 i I C 8 + P E V u d H J 5 I F R 5 c G U 9 I k Z p b G x F c n J v c k N v Z G U i I F Z h b H V l P S J z V W 5 r b m 9 3 b i I g L z 4 8 R W 5 0 c n k g V H l w Z T 0 i R m l s b E N v b H V t b k 5 h b W V z I i B W Y W x 1 Z T 0 i c 1 s m c X V v d D t D b 2 x 1 b W 4 x J n F 1 b 3 Q 7 X S I g L z 4 8 R W 5 0 c n k g V H l w Z T 0 i R m l s b E N v d W 5 0 I i B W Y W x 1 Z T 0 i b D U w I i A v P j x F b n R y e S B U e X B l P S J R d W V y e U l E I i B W Y W x 1 Z T 0 i c z Y z M T U w Y m I 4 L T M 0 N T c t N D g 3 Y S 0 5 Z m U y L W N k N D E 4 N T Q x Y m J k M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Z T U x N T k g K D Q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W U 1 M T U 5 I C g 0 K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Z T U x N T k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U 1 M T U 5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I t M T I t M T l U M T Q 6 M D U 6 M z Y u N z M 2 M D c x N l o i I C 8 + P E V u d H J 5 I F R 5 c G U 9 I k Z p b G x F c n J v c k N v d W 5 0 I i B W Y W x 1 Z T 0 i b D A i I C 8 + P E V u d H J 5 I F R 5 c G U 9 I k Z p b G x D b 2 x 1 b W 5 U e X B l c y I g V m F s d W U 9 I n N C Z z 0 9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1 0 i I C 8 + P E V u d H J 5 I F R 5 c G U 9 I k Z p b G x D b 3 V u d C I g V m F s d W U 9 I m w 1 M C I g L z 4 8 R W 5 0 c n k g V H l w Z T 0 i U X V l c n l J R C I g V m F s d W U 9 I n N i Y T c 4 N j U 0 Y i 0 0 N D Y 3 L T R i M G I t O G Z k N C 0 3 O W V k Z T E 5 M D Q 4 M D k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W U 1 M T U 5 I C g 1 K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2 F l N T E 1 O S A o N S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U 1 M T U 5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y N T E 1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y L T E y L T E 5 V D E 1 O j A 2 O j Q z L j c w N z g 4 N T N a I i A v P j x F b n R y e S B U e X B l P S J G a W x s R X J y b 3 J D b 3 V u d C I g V m F s d W U 9 I m w w I i A v P j x F b n R y e S B U e X B l P S J G a W x s Q 2 9 s d W 1 u V H l w Z X M i I F Z h b H V l P S J z Q m c 9 P S I g L z 4 8 R W 5 0 c n k g V H l w Z T 0 i R m l s b E V y c m 9 y Q 2 9 k Z S I g V m F s d W U 9 I n N V b m t u b 3 d u I i A v P j x F b n R y e S B U e X B l P S J G a W x s Q 2 9 s d W 1 u T m F t Z X M i I F Z h b H V l P S J z W y Z x d W 9 0 O 0 N v b H V t b j E m c X V v d D t d I i A v P j x F b n R y e S B U e X B l P S J G a W x s Q 2 9 1 b n Q i I F Z h b H V l P S J s N T Q i I C 8 + P E V u d H J 5 I F R 5 c G U 9 I l F 1 Z X J 5 S U Q i I F Z h b H V l P S J z M D E w Z j A z Z j g t Z m Q 3 M i 0 0 N z V h L T k y Z G M t M G I z N z R h M D V j N T Q 5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y N T E 1 O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2 F y N T E 1 O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c j U x N T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c 1 M T U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I t M T I t M T l U M T U 6 M T M 6 M z g u N D I 5 M z M 1 N l o i I C 8 + P E V u d H J 5 I F R 5 c G U 9 I k Z p b G x F c n J v c k N v d W 5 0 I i B W Y W x 1 Z T 0 i b D A i I C 8 + P E V u d H J 5 I F R 5 c G U 9 I k Z p b G x D b 2 x 1 b W 5 U e X B l c y I g V m F s d W U 9 I n N C Z z 0 9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1 0 i I C 8 + P E V u d H J 5 I F R 5 c G U 9 I k Z p b G x D b 3 V u d C I g V m F s d W U 9 I m w y O C I g L z 4 8 R W 5 0 c n k g V H l w Z T 0 i U X V l c n l J R C I g V m F s d W U 9 I n M x M j k 3 N W U 1 M i 1 m M D E 0 L T Q 0 Z m Y t O W I y O C 1 j N T g 2 Z T B k N j U 3 M T E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X c 1 M T U 5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X c 1 M T U 5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3 N T E 1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n V p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y L T E y L T E 5 V D E 1 O j E 1 O j E 4 L j U 4 N D Y 5 O D V a I i A v P j x F b n R y e S B U e X B l P S J G a W x s R X J y b 3 J D b 3 V u d C I g V m F s d W U 9 I m w w I i A v P j x F b n R y e S B U e X B l P S J G a W x s Q 2 9 s d W 1 u V H l w Z X M i I F Z h b H V l P S J z Q m c 9 P S I g L z 4 8 R W 5 0 c n k g V H l w Z T 0 i R m l s b E V y c m 9 y Q 2 9 k Z S I g V m F s d W U 9 I n N V b m t u b 3 d u I i A v P j x F b n R y e S B U e X B l P S J G a W x s Q 2 9 s d W 1 u T m F t Z X M i I F Z h b H V l P S J z W y Z x d W 9 0 O 0 N v b H V t b j E m c X V v d D t d I i A v P j x F b n R y e S B U e X B l P S J G a W x s Q 2 9 1 b n Q i I F Z h b H V l P S J s M T M i I C 8 + P E V u d H J 5 I F R 5 c G U 9 I l F 1 Z X J 5 S U Q i I F Z h b H V l P S J z N D F m N G M x M j I t Y m Y 2 Y S 0 0 Z j Y 2 L T g 2 Z D E t N j M 2 Z D F h Z T R h N j M 0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i d W k z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W J 1 a T M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J 1 a T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I y M D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y 0 x M S 0 y O F Q x N z o z O D o y N C 4 3 N D g x M T A y W i I g L z 4 8 R W 5 0 c n k g V H l w Z T 0 i R m l s b E N v b H V t b l R 5 c G V z I i B W Y W x 1 Z T 0 i c 0 J n P T 0 i I C 8 + P E V u d H J 5 I F R 5 c G U 9 I k Z p b G x F c n J v c k N v Z G U i I F Z h b H V l P S J z V W 5 r b m 9 3 b i I g L z 4 8 R W 5 0 c n k g V H l w Z T 0 i R m l s b E N v b H V t b k 5 h b W V z I i B W Y W x 1 Z T 0 i c 1 s m c X V v d D t D b 2 x 1 b W 4 x J n F 1 b 3 Q 7 X S I g L z 4 8 R W 5 0 c n k g V H l w Z T 0 i R m l s b E N v d W 5 0 I i B W Y W x 1 Z T 0 i b D U 0 I i A v P j x F b n R y e S B U e X B l P S J R d W V y e U l E I i B W Y W x 1 Z T 0 i c 2 I 4 M j M w Z D Q z L W F m Z G I t N G F l Z C 1 h N j J k L T c 3 Y T k 1 N j Q y N T l m M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c j I w N y A o M i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c j I w N y A o M i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X I y M D c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I y M D c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M t M T E t M j h U M T c 6 N D A 6 M D E u N T U 4 M j M 5 M V o i I C 8 + P E V u d H J 5 I F R 5 c G U 9 I k Z p b G x D b 2 x 1 b W 5 U e X B l c y I g V m F s d W U 9 I n N C Z z 0 9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1 0 i I C 8 + P E V u d H J 5 I F R 5 c G U 9 I k Z p b G x D b 3 V u d C I g V m F s d W U 9 I m w 1 N C I g L z 4 8 R W 5 0 c n k g V H l w Z T 0 i U X V l c n l J R C I g V m F s d W U 9 I n M 1 Z W Z l M T l l Z i 1 i N T c y L T Q y N T I t O W R k Y S 1 k M T k 2 M T V h N j g 2 Y T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X I y M D c g K D M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X I y M D c g K D M p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y M j A 3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y M j A 3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M t M T E t M j h U M T c 6 N D M 6 M T I u M D M 5 M j c 0 M l o i I C 8 + P E V u d H J 5 I F R 5 c G U 9 I k Z p b G x D b 2 x 1 b W 5 U e X B l c y I g V m F s d W U 9 I n N C Z z 0 9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1 0 i I C 8 + P E V u d H J 5 I F R 5 c G U 9 I k Z p b G x D b 3 V u d C I g V m F s d W U 9 I m w 1 N C I g L z 4 8 R W 5 0 c n k g V H l w Z T 0 i U X V l c n l J R C I g V m F s d W U 9 I n M 2 N z E 0 O T g 4 Z C 1 j Y T Z i L T Q 3 Y 2 Y t O T M x M i 0 z N G J m Z T h k M 2 M 3 O W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X I y M D c g K D Q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X I y M D c g K D Q p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y M j A 3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M t M T E t M j h U M T c 6 N T A 6 N T M u O T A 2 O D Y 4 M V o i I C 8 + P E V u d H J 5 I F R 5 c G U 9 I k Z p b G x D b 2 x 1 b W 5 U e X B l c y I g V m F s d W U 9 I n N C Z 1 l H Q m d Z R 0 J n W U d C Z 0 1 E Q X d N R E J n T U R B d 0 1 E Q X d N R E F 3 T U R B d 0 1 E Q X d Z R 0 J n W T 0 i I C 8 + P E V u d H J 5 I F R 5 c G U 9 I k Z p b G x F c n J v c k N v Z G U i I F Z h b H V l P S J z V W 5 r b m 9 3 b i I g L z 4 8 R W 5 0 c n k g V H l w Z T 0 i R m l s b E N v b H V t b k 5 h b W V z I i B W Y W x 1 Z T 0 i c 1 s m c X V v d D t D b 2 x 1 b W 4 x L j E u M S Z x d W 9 0 O y w m c X V v d D t D b 2 x 1 b W 4 x L j E u M i Z x d W 9 0 O y w m c X V v d D t D b 2 x 1 b W 4 x L j I m c X V v d D s s J n F 1 b 3 Q 7 Q 2 9 s d W 1 u M S 4 z J n F 1 b 3 Q 7 L C Z x d W 9 0 O 0 N v b H V t b j E u N C Z x d W 9 0 O y w m c X V v d D t D b 2 x 1 b W 4 x L j U m c X V v d D s s J n F 1 b 3 Q 7 Q 2 9 s d W 1 u M S 4 2 J n F 1 b 3 Q 7 L C Z x d W 9 0 O 0 N v b H V t b j E u N y Z x d W 9 0 O y w m c X V v d D t D b 2 x 1 b W 4 x L j g m c X V v d D s s J n F 1 b 3 Q 7 Q 2 9 s d W 1 u M S 4 5 J n F 1 b 3 Q 7 L C Z x d W 9 0 O 0 N v b H V t b j E u M T A m c X V v d D s s J n F 1 b 3 Q 7 Q 2 9 s d W 1 u M S 4 x M S Z x d W 9 0 O y w m c X V v d D t D b 2 x 1 b W 4 x L j E y J n F 1 b 3 Q 7 L C Z x d W 9 0 O 0 N v b H V t b j E u M T M m c X V v d D s s J n F 1 b 3 Q 7 Q 2 9 s d W 1 u M S 4 x N C Z x d W 9 0 O y w m c X V v d D t D b 2 x 1 b W 4 x L j E 1 J n F 1 b 3 Q 7 L C Z x d W 9 0 O 0 N v b H V t b j E u M T Y m c X V v d D s s J n F 1 b 3 Q 7 Q 2 9 s d W 1 u M S 4 x N y Z x d W 9 0 O y w m c X V v d D t D b 2 x 1 b W 4 x L j E 4 J n F 1 b 3 Q 7 L C Z x d W 9 0 O 0 N v b H V t b j E u M T k m c X V v d D s s J n F 1 b 3 Q 7 Q 2 9 s d W 1 u M S 4 y M C Z x d W 9 0 O y w m c X V v d D t D b 2 x 1 b W 4 x L j I x J n F 1 b 3 Q 7 L C Z x d W 9 0 O 0 N v b H V t b j E u M j I m c X V v d D s s J n F 1 b 3 Q 7 Q 2 9 s d W 1 u M S 4 y M y Z x d W 9 0 O y w m c X V v d D t D b 2 x 1 b W 4 x L j I 0 J n F 1 b 3 Q 7 L C Z x d W 9 0 O 0 N v b H V t b j E u M j U m c X V v d D s s J n F 1 b 3 Q 7 Q 2 9 s d W 1 u M S 4 y N i Z x d W 9 0 O y w m c X V v d D t D b 2 x 1 b W 4 x L j I 3 J n F 1 b 3 Q 7 L C Z x d W 9 0 O 0 N v b H V t b j E u M j g m c X V v d D s s J n F 1 b 3 Q 7 Q 2 9 s d W 1 u M S 4 y O S Z x d W 9 0 O y w m c X V v d D t D b 2 x 1 b W 4 x L j M w J n F 1 b 3 Q 7 L C Z x d W 9 0 O 0 N v b H V t b j E u M z E m c X V v d D s s J n F 1 b 3 Q 7 Q 2 9 s d W 1 u M S 4 z M i Z x d W 9 0 O y w m c X V v d D t D b 2 x 1 b W 4 x L j M z J n F 1 b 3 Q 7 L C Z x d W 9 0 O 0 N v b H V t b j E u M z Q m c X V v d D t d I i A v P j x F b n R y e S B U e X B l P S J G a W x s Q 2 9 1 b n Q i I F Z h b H V l P S J s N j U 1 M z U i I C 8 + P E V u d H J 5 I F R 5 c G U 9 I l F 1 Z X J 5 S U Q i I F Z h b H V l P S J z M D R l Y W E 4 N W Y t O T E y N y 0 0 Z m E w L W F l N z g t Z T I 3 M m E 1 M m I 0 O D M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Q v Q X V 0 b 1 J l b W 9 2 Z W R D b 2 x 1 b W 5 z M S 5 7 Q 2 9 s d W 1 u M S 4 x L j E s M H 0 m c X V v d D s s J n F 1 b 3 Q 7 U 2 V j d G l v b j E v V G F i b G U 0 L 0 F 1 d G 9 S Z W 1 v d m V k Q 2 9 s d W 1 u c z E u e 0 N v b H V t b j E u M S 4 y L D F 9 J n F 1 b 3 Q 7 L C Z x d W 9 0 O 1 N l Y 3 R p b 2 4 x L 1 R h Y m x l N C 9 B d X R v U m V t b 3 Z l Z E N v b H V t b n M x L n t D b 2 x 1 b W 4 x L j I s M n 0 m c X V v d D s s J n F 1 b 3 Q 7 U 2 V j d G l v b j E v V G F i b G U 0 L 0 F 1 d G 9 S Z W 1 v d m V k Q 2 9 s d W 1 u c z E u e 0 N v b H V t b j E u M y w z f S Z x d W 9 0 O y w m c X V v d D t T Z W N 0 a W 9 u M S 9 U Y W J s Z T Q v Q X V 0 b 1 J l b W 9 2 Z W R D b 2 x 1 b W 5 z M S 5 7 Q 2 9 s d W 1 u M S 4 0 L D R 9 J n F 1 b 3 Q 7 L C Z x d W 9 0 O 1 N l Y 3 R p b 2 4 x L 1 R h Y m x l N C 9 B d X R v U m V t b 3 Z l Z E N v b H V t b n M x L n t D b 2 x 1 b W 4 x L j U s N X 0 m c X V v d D s s J n F 1 b 3 Q 7 U 2 V j d G l v b j E v V G F i b G U 0 L 0 F 1 d G 9 S Z W 1 v d m V k Q 2 9 s d W 1 u c z E u e 0 N v b H V t b j E u N i w 2 f S Z x d W 9 0 O y w m c X V v d D t T Z W N 0 a W 9 u M S 9 U Y W J s Z T Q v Q X V 0 b 1 J l b W 9 2 Z W R D b 2 x 1 b W 5 z M S 5 7 Q 2 9 s d W 1 u M S 4 3 L D d 9 J n F 1 b 3 Q 7 L C Z x d W 9 0 O 1 N l Y 3 R p b 2 4 x L 1 R h Y m x l N C 9 B d X R v U m V t b 3 Z l Z E N v b H V t b n M x L n t D b 2 x 1 b W 4 x L j g s O H 0 m c X V v d D s s J n F 1 b 3 Q 7 U 2 V j d G l v b j E v V G F i b G U 0 L 0 F 1 d G 9 S Z W 1 v d m V k Q 2 9 s d W 1 u c z E u e 0 N v b H V t b j E u O S w 5 f S Z x d W 9 0 O y w m c X V v d D t T Z W N 0 a W 9 u M S 9 U Y W J s Z T Q v Q X V 0 b 1 J l b W 9 2 Z W R D b 2 x 1 b W 5 z M S 5 7 Q 2 9 s d W 1 u M S 4 x M C w x M H 0 m c X V v d D s s J n F 1 b 3 Q 7 U 2 V j d G l v b j E v V G F i b G U 0 L 0 F 1 d G 9 S Z W 1 v d m V k Q 2 9 s d W 1 u c z E u e 0 N v b H V t b j E u M T E s M T F 9 J n F 1 b 3 Q 7 L C Z x d W 9 0 O 1 N l Y 3 R p b 2 4 x L 1 R h Y m x l N C 9 B d X R v U m V t b 3 Z l Z E N v b H V t b n M x L n t D b 2 x 1 b W 4 x L j E y L D E y f S Z x d W 9 0 O y w m c X V v d D t T Z W N 0 a W 9 u M S 9 U Y W J s Z T Q v Q X V 0 b 1 J l b W 9 2 Z W R D b 2 x 1 b W 5 z M S 5 7 Q 2 9 s d W 1 u M S 4 x M y w x M 3 0 m c X V v d D s s J n F 1 b 3 Q 7 U 2 V j d G l v b j E v V G F i b G U 0 L 0 F 1 d G 9 S Z W 1 v d m V k Q 2 9 s d W 1 u c z E u e 0 N v b H V t b j E u M T Q s M T R 9 J n F 1 b 3 Q 7 L C Z x d W 9 0 O 1 N l Y 3 R p b 2 4 x L 1 R h Y m x l N C 9 B d X R v U m V t b 3 Z l Z E N v b H V t b n M x L n t D b 2 x 1 b W 4 x L j E 1 L D E 1 f S Z x d W 9 0 O y w m c X V v d D t T Z W N 0 a W 9 u M S 9 U Y W J s Z T Q v Q X V 0 b 1 J l b W 9 2 Z W R D b 2 x 1 b W 5 z M S 5 7 Q 2 9 s d W 1 u M S 4 x N i w x N n 0 m c X V v d D s s J n F 1 b 3 Q 7 U 2 V j d G l v b j E v V G F i b G U 0 L 0 F 1 d G 9 S Z W 1 v d m V k Q 2 9 s d W 1 u c z E u e 0 N v b H V t b j E u M T c s M T d 9 J n F 1 b 3 Q 7 L C Z x d W 9 0 O 1 N l Y 3 R p b 2 4 x L 1 R h Y m x l N C 9 B d X R v U m V t b 3 Z l Z E N v b H V t b n M x L n t D b 2 x 1 b W 4 x L j E 4 L D E 4 f S Z x d W 9 0 O y w m c X V v d D t T Z W N 0 a W 9 u M S 9 U Y W J s Z T Q v Q X V 0 b 1 J l b W 9 2 Z W R D b 2 x 1 b W 5 z M S 5 7 Q 2 9 s d W 1 u M S 4 x O S w x O X 0 m c X V v d D s s J n F 1 b 3 Q 7 U 2 V j d G l v b j E v V G F i b G U 0 L 0 F 1 d G 9 S Z W 1 v d m V k Q 2 9 s d W 1 u c z E u e 0 N v b H V t b j E u M j A s M j B 9 J n F 1 b 3 Q 7 L C Z x d W 9 0 O 1 N l Y 3 R p b 2 4 x L 1 R h Y m x l N C 9 B d X R v U m V t b 3 Z l Z E N v b H V t b n M x L n t D b 2 x 1 b W 4 x L j I x L D I x f S Z x d W 9 0 O y w m c X V v d D t T Z W N 0 a W 9 u M S 9 U Y W J s Z T Q v Q X V 0 b 1 J l b W 9 2 Z W R D b 2 x 1 b W 5 z M S 5 7 Q 2 9 s d W 1 u M S 4 y M i w y M n 0 m c X V v d D s s J n F 1 b 3 Q 7 U 2 V j d G l v b j E v V G F i b G U 0 L 0 F 1 d G 9 S Z W 1 v d m V k Q 2 9 s d W 1 u c z E u e 0 N v b H V t b j E u M j M s M j N 9 J n F 1 b 3 Q 7 L C Z x d W 9 0 O 1 N l Y 3 R p b 2 4 x L 1 R h Y m x l N C 9 B d X R v U m V t b 3 Z l Z E N v b H V t b n M x L n t D b 2 x 1 b W 4 x L j I 0 L D I 0 f S Z x d W 9 0 O y w m c X V v d D t T Z W N 0 a W 9 u M S 9 U Y W J s Z T Q v Q X V 0 b 1 J l b W 9 2 Z W R D b 2 x 1 b W 5 z M S 5 7 Q 2 9 s d W 1 u M S 4 y N S w y N X 0 m c X V v d D s s J n F 1 b 3 Q 7 U 2 V j d G l v b j E v V G F i b G U 0 L 0 F 1 d G 9 S Z W 1 v d m V k Q 2 9 s d W 1 u c z E u e 0 N v b H V t b j E u M j Y s M j Z 9 J n F 1 b 3 Q 7 L C Z x d W 9 0 O 1 N l Y 3 R p b 2 4 x L 1 R h Y m x l N C 9 B d X R v U m V t b 3 Z l Z E N v b H V t b n M x L n t D b 2 x 1 b W 4 x L j I 3 L D I 3 f S Z x d W 9 0 O y w m c X V v d D t T Z W N 0 a W 9 u M S 9 U Y W J s Z T Q v Q X V 0 b 1 J l b W 9 2 Z W R D b 2 x 1 b W 5 z M S 5 7 Q 2 9 s d W 1 u M S 4 y O C w y O H 0 m c X V v d D s s J n F 1 b 3 Q 7 U 2 V j d G l v b j E v V G F i b G U 0 L 0 F 1 d G 9 S Z W 1 v d m V k Q 2 9 s d W 1 u c z E u e 0 N v b H V t b j E u M j k s M j l 9 J n F 1 b 3 Q 7 L C Z x d W 9 0 O 1 N l Y 3 R p b 2 4 x L 1 R h Y m x l N C 9 B d X R v U m V t b 3 Z l Z E N v b H V t b n M x L n t D b 2 x 1 b W 4 x L j M w L D M w f S Z x d W 9 0 O y w m c X V v d D t T Z W N 0 a W 9 u M S 9 U Y W J s Z T Q v Q X V 0 b 1 J l b W 9 2 Z W R D b 2 x 1 b W 5 z M S 5 7 Q 2 9 s d W 1 u M S 4 z M S w z M X 0 m c X V v d D s s J n F 1 b 3 Q 7 U 2 V j d G l v b j E v V G F i b G U 0 L 0 F 1 d G 9 S Z W 1 v d m V k Q 2 9 s d W 1 u c z E u e 0 N v b H V t b j E u M z I s M z J 9 J n F 1 b 3 Q 7 L C Z x d W 9 0 O 1 N l Y 3 R p b 2 4 x L 1 R h Y m x l N C 9 B d X R v U m V t b 3 Z l Z E N v b H V t b n M x L n t D b 2 x 1 b W 4 x L j M z L D M z f S Z x d W 9 0 O y w m c X V v d D t T Z W N 0 a W 9 u M S 9 U Y W J s Z T Q v Q X V 0 b 1 J l b W 9 2 Z W R D b 2 x 1 b W 5 z M S 5 7 Q 2 9 s d W 1 u M S 4 z N C w z N H 0 m c X V v d D t d L C Z x d W 9 0 O 0 N v b H V t b k N v d W 5 0 J n F 1 b 3 Q 7 O j M 1 L C Z x d W 9 0 O 0 t l e U N v b H V t b k 5 h b W V z J n F 1 b 3 Q 7 O l t d L C Z x d W 9 0 O 0 N v b H V t b k l k Z W 5 0 a X R p Z X M m c X V v d D s 6 W y Z x d W 9 0 O 1 N l Y 3 R p b 2 4 x L 1 R h Y m x l N C 9 B d X R v U m V t b 3 Z l Z E N v b H V t b n M x L n t D b 2 x 1 b W 4 x L j E u M S w w f S Z x d W 9 0 O y w m c X V v d D t T Z W N 0 a W 9 u M S 9 U Y W J s Z T Q v Q X V 0 b 1 J l b W 9 2 Z W R D b 2 x 1 b W 5 z M S 5 7 Q 2 9 s d W 1 u M S 4 x L j I s M X 0 m c X V v d D s s J n F 1 b 3 Q 7 U 2 V j d G l v b j E v V G F i b G U 0 L 0 F 1 d G 9 S Z W 1 v d m V k Q 2 9 s d W 1 u c z E u e 0 N v b H V t b j E u M i w y f S Z x d W 9 0 O y w m c X V v d D t T Z W N 0 a W 9 u M S 9 U Y W J s Z T Q v Q X V 0 b 1 J l b W 9 2 Z W R D b 2 x 1 b W 5 z M S 5 7 Q 2 9 s d W 1 u M S 4 z L D N 9 J n F 1 b 3 Q 7 L C Z x d W 9 0 O 1 N l Y 3 R p b 2 4 x L 1 R h Y m x l N C 9 B d X R v U m V t b 3 Z l Z E N v b H V t b n M x L n t D b 2 x 1 b W 4 x L j Q s N H 0 m c X V v d D s s J n F 1 b 3 Q 7 U 2 V j d G l v b j E v V G F i b G U 0 L 0 F 1 d G 9 S Z W 1 v d m V k Q 2 9 s d W 1 u c z E u e 0 N v b H V t b j E u N S w 1 f S Z x d W 9 0 O y w m c X V v d D t T Z W N 0 a W 9 u M S 9 U Y W J s Z T Q v Q X V 0 b 1 J l b W 9 2 Z W R D b 2 x 1 b W 5 z M S 5 7 Q 2 9 s d W 1 u M S 4 2 L D Z 9 J n F 1 b 3 Q 7 L C Z x d W 9 0 O 1 N l Y 3 R p b 2 4 x L 1 R h Y m x l N C 9 B d X R v U m V t b 3 Z l Z E N v b H V t b n M x L n t D b 2 x 1 b W 4 x L j c s N 3 0 m c X V v d D s s J n F 1 b 3 Q 7 U 2 V j d G l v b j E v V G F i b G U 0 L 0 F 1 d G 9 S Z W 1 v d m V k Q 2 9 s d W 1 u c z E u e 0 N v b H V t b j E u O C w 4 f S Z x d W 9 0 O y w m c X V v d D t T Z W N 0 a W 9 u M S 9 U Y W J s Z T Q v Q X V 0 b 1 J l b W 9 2 Z W R D b 2 x 1 b W 5 z M S 5 7 Q 2 9 s d W 1 u M S 4 5 L D l 9 J n F 1 b 3 Q 7 L C Z x d W 9 0 O 1 N l Y 3 R p b 2 4 x L 1 R h Y m x l N C 9 B d X R v U m V t b 3 Z l Z E N v b H V t b n M x L n t D b 2 x 1 b W 4 x L j E w L D E w f S Z x d W 9 0 O y w m c X V v d D t T Z W N 0 a W 9 u M S 9 U Y W J s Z T Q v Q X V 0 b 1 J l b W 9 2 Z W R D b 2 x 1 b W 5 z M S 5 7 Q 2 9 s d W 1 u M S 4 x M S w x M X 0 m c X V v d D s s J n F 1 b 3 Q 7 U 2 V j d G l v b j E v V G F i b G U 0 L 0 F 1 d G 9 S Z W 1 v d m V k Q 2 9 s d W 1 u c z E u e 0 N v b H V t b j E u M T I s M T J 9 J n F 1 b 3 Q 7 L C Z x d W 9 0 O 1 N l Y 3 R p b 2 4 x L 1 R h Y m x l N C 9 B d X R v U m V t b 3 Z l Z E N v b H V t b n M x L n t D b 2 x 1 b W 4 x L j E z L D E z f S Z x d W 9 0 O y w m c X V v d D t T Z W N 0 a W 9 u M S 9 U Y W J s Z T Q v Q X V 0 b 1 J l b W 9 2 Z W R D b 2 x 1 b W 5 z M S 5 7 Q 2 9 s d W 1 u M S 4 x N C w x N H 0 m c X V v d D s s J n F 1 b 3 Q 7 U 2 V j d G l v b j E v V G F i b G U 0 L 0 F 1 d G 9 S Z W 1 v d m V k Q 2 9 s d W 1 u c z E u e 0 N v b H V t b j E u M T U s M T V 9 J n F 1 b 3 Q 7 L C Z x d W 9 0 O 1 N l Y 3 R p b 2 4 x L 1 R h Y m x l N C 9 B d X R v U m V t b 3 Z l Z E N v b H V t b n M x L n t D b 2 x 1 b W 4 x L j E 2 L D E 2 f S Z x d W 9 0 O y w m c X V v d D t T Z W N 0 a W 9 u M S 9 U Y W J s Z T Q v Q X V 0 b 1 J l b W 9 2 Z W R D b 2 x 1 b W 5 z M S 5 7 Q 2 9 s d W 1 u M S 4 x N y w x N 3 0 m c X V v d D s s J n F 1 b 3 Q 7 U 2 V j d G l v b j E v V G F i b G U 0 L 0 F 1 d G 9 S Z W 1 v d m V k Q 2 9 s d W 1 u c z E u e 0 N v b H V t b j E u M T g s M T h 9 J n F 1 b 3 Q 7 L C Z x d W 9 0 O 1 N l Y 3 R p b 2 4 x L 1 R h Y m x l N C 9 B d X R v U m V t b 3 Z l Z E N v b H V t b n M x L n t D b 2 x 1 b W 4 x L j E 5 L D E 5 f S Z x d W 9 0 O y w m c X V v d D t T Z W N 0 a W 9 u M S 9 U Y W J s Z T Q v Q X V 0 b 1 J l b W 9 2 Z W R D b 2 x 1 b W 5 z M S 5 7 Q 2 9 s d W 1 u M S 4 y M C w y M H 0 m c X V v d D s s J n F 1 b 3 Q 7 U 2 V j d G l v b j E v V G F i b G U 0 L 0 F 1 d G 9 S Z W 1 v d m V k Q 2 9 s d W 1 u c z E u e 0 N v b H V t b j E u M j E s M j F 9 J n F 1 b 3 Q 7 L C Z x d W 9 0 O 1 N l Y 3 R p b 2 4 x L 1 R h Y m x l N C 9 B d X R v U m V t b 3 Z l Z E N v b H V t b n M x L n t D b 2 x 1 b W 4 x L j I y L D I y f S Z x d W 9 0 O y w m c X V v d D t T Z W N 0 a W 9 u M S 9 U Y W J s Z T Q v Q X V 0 b 1 J l b W 9 2 Z W R D b 2 x 1 b W 5 z M S 5 7 Q 2 9 s d W 1 u M S 4 y M y w y M 3 0 m c X V v d D s s J n F 1 b 3 Q 7 U 2 V j d G l v b j E v V G F i b G U 0 L 0 F 1 d G 9 S Z W 1 v d m V k Q 2 9 s d W 1 u c z E u e 0 N v b H V t b j E u M j Q s M j R 9 J n F 1 b 3 Q 7 L C Z x d W 9 0 O 1 N l Y 3 R p b 2 4 x L 1 R h Y m x l N C 9 B d X R v U m V t b 3 Z l Z E N v b H V t b n M x L n t D b 2 x 1 b W 4 x L j I 1 L D I 1 f S Z x d W 9 0 O y w m c X V v d D t T Z W N 0 a W 9 u M S 9 U Y W J s Z T Q v Q X V 0 b 1 J l b W 9 2 Z W R D b 2 x 1 b W 5 z M S 5 7 Q 2 9 s d W 1 u M S 4 y N i w y N n 0 m c X V v d D s s J n F 1 b 3 Q 7 U 2 V j d G l v b j E v V G F i b G U 0 L 0 F 1 d G 9 S Z W 1 v d m V k Q 2 9 s d W 1 u c z E u e 0 N v b H V t b j E u M j c s M j d 9 J n F 1 b 3 Q 7 L C Z x d W 9 0 O 1 N l Y 3 R p b 2 4 x L 1 R h Y m x l N C 9 B d X R v U m V t b 3 Z l Z E N v b H V t b n M x L n t D b 2 x 1 b W 4 x L j I 4 L D I 4 f S Z x d W 9 0 O y w m c X V v d D t T Z W N 0 a W 9 u M S 9 U Y W J s Z T Q v Q X V 0 b 1 J l b W 9 2 Z W R D b 2 x 1 b W 5 z M S 5 7 Q 2 9 s d W 1 u M S 4 y O S w y O X 0 m c X V v d D s s J n F 1 b 3 Q 7 U 2 V j d G l v b j E v V G F i b G U 0 L 0 F 1 d G 9 S Z W 1 v d m V k Q 2 9 s d W 1 u c z E u e 0 N v b H V t b j E u M z A s M z B 9 J n F 1 b 3 Q 7 L C Z x d W 9 0 O 1 N l Y 3 R p b 2 4 x L 1 R h Y m x l N C 9 B d X R v U m V t b 3 Z l Z E N v b H V t b n M x L n t D b 2 x 1 b W 4 x L j M x L D M x f S Z x d W 9 0 O y w m c X V v d D t T Z W N 0 a W 9 u M S 9 U Y W J s Z T Q v Q X V 0 b 1 J l b W 9 2 Z W R D b 2 x 1 b W 5 z M S 5 7 Q 2 9 s d W 1 u M S 4 z M i w z M n 0 m c X V v d D s s J n F 1 b 3 Q 7 U 2 V j d G l v b j E v V G F i b G U 0 L 0 F 1 d G 9 S Z W 1 v d m V k Q 2 9 s d W 1 u c z E u e 0 N v b H V t b j E u M z M s M z N 9 J n F 1 b 3 Q 7 L C Z x d W 9 0 O 1 N l Y 3 R p b 2 4 x L 1 R h Y m x l N C 9 B d X R v U m V t b 3 Z l Z E N v b H V t b n M x L n t D b 2 x 1 b W 4 x L j M 0 L D M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0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C 9 T c G x p d C U y M E N v b H V t b i U y M G J 5 J T I w R G V s a W 1 p d G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C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j I w N y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B c j U 4 M S I g L z 4 8 R W 5 0 c n k g V H l w Z T 0 i U m V j b 3 Z l c n l U Y X J n Z X R D b 2 x 1 b W 4 i I F Z h b H V l P S J s M T E i I C 8 + P E V u d H J 5 I F R 5 c G U 9 I l J l Y 2 9 2 Z X J 5 V G F y Z 2 V 0 U m 9 3 I i B W Y W x 1 Z T 0 i b D E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M t M T E t M j h U M T g 6 N D I 6 M j g u M D U x N T E z M V o i I C 8 + P E V u d H J 5 I F R 5 c G U 9 I k Z p b G x D b 2 x 1 b W 5 U e X B l c y I g V m F s d W U 9 I n N C Z z 0 9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1 0 i I C 8 + P E V u d H J 5 I F R 5 c G U 9 I k Z p b G x D b 3 V u d C I g V m F s d W U 9 I m w 1 N C I g L z 4 8 R W 5 0 c n k g V H l w Z T 0 i U X V l c n l J R C I g V m F s d W U 9 I n M 1 Z T h h Y j F i N C 1 i Z G I w L T Q 4 N 2 I t Y T M 1 O S 1 i N D d j N W I 1 M T g 5 Y z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X I y M D c g K D U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X I y M D c g K D U p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y M j A 3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l M j A 3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Q W U y M D c i I C 8 + P E V u d H J 5 I F R 5 c G U 9 I l J l Y 2 9 2 Z X J 5 V G F y Z 2 V 0 Q 2 9 s d W 1 u I i B W Y W x 1 Z T 0 i b D E 1 I i A v P j x F b n R y e S B U e X B l P S J S Z W N v d m V y e V R h c m d l d F J v d y I g V m F s d W U 9 I m w x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z L T E x L T I 4 V D E 4 O j U w O j A 3 L j k 2 O D Q 5 M j N a I i A v P j x F b n R y e S B U e X B l P S J G a W x s Q 2 9 s d W 1 u V H l w Z X M i I F Z h b H V l P S J z Q m c 9 P S I g L z 4 8 R W 5 0 c n k g V H l w Z T 0 i R m l s b E V y c m 9 y Q 2 9 k Z S I g V m F s d W U 9 I n N V b m t u b 3 d u I i A v P j x F b n R y e S B U e X B l P S J G a W x s Q 2 9 s d W 1 u T m F t Z X M i I F Z h b H V l P S J z W y Z x d W 9 0 O 0 N v b H V t b j E m c X V v d D t d I i A v P j x F b n R y e S B U e X B l P S J G a W x s Q 2 9 1 b n Q i I F Z h b H V l P S J s N D I i I C 8 + P E V u d H J 5 I F R 5 c G U 9 I l F 1 Z X J 5 S U Q i I F Z h b H V l P S J z Z D M 5 M z d m O T A t M z U 4 Z i 0 0 Y z A z L W F k Y 2 Y t Y T Y y Y z l i Y j c 5 N D A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l M j A 3 I C g y K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2 F l M j A 3 I C g y K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Z T I w N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j U x M z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M t M T E t M j h U M T g 6 N T Y 6 M D M u N j Q z N D A 5 M l o i I C 8 + P E V u d H J 5 I F R 5 c G U 9 I k Z p b G x D b 2 x 1 b W 5 U e X B l c y I g V m F s d W U 9 I n N C Z z 0 9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1 0 i I C 8 + P E V u d H J 5 I F R 5 c G U 9 I k Z p b G x D b 3 V u d C I g V m F s d W U 9 I m w 1 M y I g L z 4 8 R W 5 0 c n k g V H l w Z T 0 i U X V l c n l J R C I g V m F s d W U 9 I n M 3 N z J k Z G M 2 M C 0 z N 2 M 3 L T R j N W M t O T Q y N C 0 5 Y z l k N T k 3 M z g 2 M G E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X I 1 M T M w I C g y K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2 F y N T E z M C A o M i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X I 1 M T M w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y N T E z M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z L T E x L T I 4 V D E 4 O j U 4 O j E 1 L j Q 4 N j U z M D Z a I i A v P j x F b n R y e S B U e X B l P S J G a W x s Q 2 9 s d W 1 u V H l w Z X M i I F Z h b H V l P S J z Q m c 9 P S I g L z 4 8 R W 5 0 c n k g V H l w Z T 0 i R m l s b E V y c m 9 y Q 2 9 k Z S I g V m F s d W U 9 I n N V b m t u b 3 d u I i A v P j x F b n R y e S B U e X B l P S J G a W x s Q 2 9 s d W 1 u T m F t Z X M i I F Z h b H V l P S J z W y Z x d W 9 0 O 0 N v b H V t b j E m c X V v d D t d I i A v P j x F b n R y e S B U e X B l P S J G a W x s Q 2 9 1 b n Q i I F Z h b H V l P S J s N T M i I C 8 + P E V u d H J 5 I F R 5 c G U 9 I l F 1 Z X J 5 S U Q i I F Z h b H V l P S J z N G Y y M j F i Y W M t M 2 U 0 M C 0 0 O G V m L T g 2 N W Q t M z k 0 Y W N i N z g y M z l i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y N T E z M C A o M y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c j U x M z A g K D M p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y N T E z M C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j U x M z A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J l Y 2 9 2 Z X J 5 V G F y Z 2 V 0 U 2 h l Z X Q i I F Z h b H V l P S J z Q X I 1 M T M w I i A v P j x F b n R y e S B U e X B l P S J S Z W N v d m V y e V R h c m d l d E N v b H V t b i I g V m F s d W U 9 I m w y M C I g L z 4 8 R W 5 0 c n k g V H l w Z T 0 i U m V j b 3 Z l c n l U Y X J n Z X R S b 3 c i I F Z h b H V l P S J s M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y 0 x M S 0 y O F Q x O T o w M D o z M i 4 z M z c 5 M j A 2 W i I g L z 4 8 R W 5 0 c n k g V H l w Z T 0 i R m l s b E N v b H V t b l R 5 c G V z I i B W Y W x 1 Z T 0 i c 0 J n P T 0 i I C 8 + P E V u d H J 5 I F R 5 c G U 9 I k Z p b G x F c n J v c k N v Z G U i I F Z h b H V l P S J z V W 5 r b m 9 3 b i I g L z 4 8 R W 5 0 c n k g V H l w Z T 0 i R m l s b E N v b H V t b k 5 h b W V z I i B W Y W x 1 Z T 0 i c 1 s m c X V v d D t D b 2 x 1 b W 4 x J n F 1 b 3 Q 7 X S I g L z 4 8 R W 5 0 c n k g V H l w Z T 0 i R m l s b E N v d W 5 0 I i B W Y W x 1 Z T 0 i b D U z I i A v P j x F b n R y e S B U e X B l P S J R d W V y e U l E I i B W Y W x 1 Z T 0 i c 2 V i Y z V j M j g 3 L T A y M D Q t N D M z N i 0 4 Z D R h L T R k Y 2 M 2 O T c z M G E 3 Z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c j U x M z A g K D Q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X I 1 M T M w I C g 0 K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c j U x M z A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U 1 M T M w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Q W U 1 M T M w I i A v P j x F b n R y e S B U e X B l P S J S Z W N v d m V y e V R h c m d l d E N v b H V t b i I g V m F s d W U 9 I m w x O S I g L z 4 8 R W 5 0 c n k g V H l w Z T 0 i U m V j b 3 Z l c n l U Y X J n Z X R S b 3 c i I F Z h b H V l P S J s M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y 0 x M S 0 y O F Q x O T o w N D o y O S 4 1 N T U 2 M D M 3 W i I g L z 4 8 R W 5 0 c n k g V H l w Z T 0 i R m l s b E N v b H V t b l R 5 c G V z I i B W Y W x 1 Z T 0 i c 0 J n P T 0 i I C 8 + P E V u d H J 5 I F R 5 c G U 9 I k Z p b G x F c n J v c k N v Z G U i I F Z h b H V l P S J z V W 5 r b m 9 3 b i I g L z 4 8 R W 5 0 c n k g V H l w Z T 0 i R m l s b E N v b H V t b k 5 h b W V z I i B W Y W x 1 Z T 0 i c 1 s m c X V v d D t D b 2 x 1 b W 4 x J n F 1 b 3 Q 7 X S I g L z 4 8 R W 5 0 c n k g V H l w Z T 0 i R m l s b E N v d W 5 0 I i B W Y W x 1 Z T 0 i b D Q 4 I i A v P j x F b n R y e S B U e X B l P S J R d W V y e U l E I i B W Y W x 1 Z T 0 i c 2 U 1 O T l m Z G Q 3 L T M y M T Q t N G E 4 Z i 1 i Z D F m L T d k N G Q 1 Y j B i N W N j Y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Z T U x M z A g K D M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W U 1 M T M w I C g z K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Z T U x M z A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U 1 M T U 5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Q W U 1 M T U 5 I i A v P j x F b n R y e S B U e X B l P S J S Z W N v d m V y e V R h c m d l d E N v b H V t b i I g V m F s d W U 9 I m w y M i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y 0 x M S 0 y O F Q y M T o w N z o 0 M y 4 0 M T Q y M D g 3 W i I g L z 4 8 R W 5 0 c n k g V H l w Z T 0 i R m l s b E N v b H V t b l R 5 c G V z I i B W Y W x 1 Z T 0 i c 0 J n P T 0 i I C 8 + P E V u d H J 5 I F R 5 c G U 9 I k Z p b G x F c n J v c k N v Z G U i I F Z h b H V l P S J z V W 5 r b m 9 3 b i I g L z 4 8 R W 5 0 c n k g V H l w Z T 0 i R m l s b E N v b H V t b k 5 h b W V z I i B W Y W x 1 Z T 0 i c 1 s m c X V v d D t D b 2 x 1 b W 4 x J n F 1 b 3 Q 7 X S I g L z 4 8 R W 5 0 c n k g V H l w Z T 0 i R m l s b E N v d W 5 0 I i B W Y W x 1 Z T 0 i b D Q 4 I i A v P j x F b n R y e S B U e X B l P S J R d W V y e U l E I i B W Y W x 1 Z T 0 i c 2 U z Z W E 0 Z j k 3 L W Y 5 O D U t N D B h M y 1 i Z D U 3 L W V h Y m M 5 Z T g y Y j U x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Z T U x N T k g K D Y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W U 1 M T U 5 I C g 2 K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Z T U x N T k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I 1 M T U 5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Q X I 1 M T U 5 I i A v P j x F b n R y e S B U e X B l P S J S Z W N v d m V y e V R h c m d l d E N v b H V t b i I g V m F s d W U 9 I m w y M y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y 0 x M S 0 y O F Q y M T o y N T o z M i 4 y M j c z M j E 1 W i I g L z 4 8 R W 5 0 c n k g V H l w Z T 0 i R m l s b E N v b H V t b l R 5 c G V z I i B W Y W x 1 Z T 0 i c 0 J n P T 0 i I C 8 + P E V u d H J 5 I F R 5 c G U 9 I k Z p b G x F c n J v c k N v Z G U i I F Z h b H V l P S J z V W 5 r b m 9 3 b i I g L z 4 8 R W 5 0 c n k g V H l w Z T 0 i R m l s b E N v b H V t b k 5 h b W V z I i B W Y W x 1 Z T 0 i c 1 s m c X V v d D t D b 2 x 1 b W 4 x J n F 1 b 3 Q 7 X S I g L z 4 8 R W 5 0 c n k g V H l w Z T 0 i R m l s b E N v d W 5 0 I i B W Y W x 1 Z T 0 i b D U 0 I i A v P j x F b n R y e S B U e X B l P S J R d W V y e U l E I i B W Y W x 1 Z T 0 i c z J m Z T E 3 M j I 2 L T l k O T c t N D k y Z i 1 h Z D B j L W E x Z D U y Y T E 1 O T c y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c j U x N T k g K D I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X I 1 M T U 5 I C g y K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c j U x N T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c 1 M T U 5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Q X c 1 M T U 5 I i A v P j x F b n R y e S B U e X B l P S J S Z W N v d m V y e V R h c m d l d E N v b H V t b i I g V m F s d W U 9 I m w x M y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y 0 x M S 0 y O F Q y M T o z O T o x O S 4 4 O T g w N T k 3 W i I g L z 4 8 R W 5 0 c n k g V H l w Z T 0 i R m l s b E N v b H V t b l R 5 c G V z I i B W Y W x 1 Z T 0 i c 0 J n P T 0 i I C 8 + P E V u d H J 5 I F R 5 c G U 9 I k Z p b G x F c n J v c k N v Z G U i I F Z h b H V l P S J z V W 5 r b m 9 3 b i I g L z 4 8 R W 5 0 c n k g V H l w Z T 0 i R m l s b E N v b H V t b k 5 h b W V z I i B W Y W x 1 Z T 0 i c 1 s m c X V v d D t D b 2 x 1 b W 4 x J n F 1 b 3 Q 7 X S I g L z 4 8 R W 5 0 c n k g V H l w Z T 0 i R m l s b E N v d W 5 0 I i B W Y W x 1 Z T 0 i b D I 5 I i A v P j x F b n R y e S B U e X B l P S J R d W V y e U l E I i B W Y W x 1 Z T 0 i c z Y 2 O T l k Y T J i L T J h M D c t N D A 4 Y y 0 4 Z T V j L W M z O G E 0 Y 2 R i N m U 2 Y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d z U x N T k g K D I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X c 1 M T U 5 I C g y K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d z U x N T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J 1 a T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B Y n V p M y I g L z 4 8 R W 5 0 c n k g V H l w Z T 0 i U m V j b 3 Z l c n l U Y X J n Z X R D b 2 x 1 b W 4 i I F Z h b H V l P S J s M T M i I C 8 + P E V u d H J 5 I F R 5 c G U 9 I l J l Y 2 9 2 Z X J 5 V G F y Z 2 V 0 U m 9 3 I i B W Y W x 1 Z T 0 i b D E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M t M T E t M j h U M j E 6 N D E 6 M D M u N j Q 3 M z k 1 M 1 o i I C 8 + P E V u d H J 5 I F R 5 c G U 9 I k Z p b G x D b 2 x 1 b W 5 U e X B l c y I g V m F s d W U 9 I n N C Z z 0 9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1 0 i I C 8 + P E V u d H J 5 I F R 5 c G U 9 I k Z p b G x D b 3 V u d C I g V m F s d W U 9 I m w x M i I g L z 4 8 R W 5 0 c n k g V H l w Z T 0 i U X V l c n l J R C I g V m F s d W U 9 I n N h N T F k Y T d h Z S 0 y N T Q 3 L T R m Z T M t O D d j Z C 0 x N z N i Y T c x N j I 3 N D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W J 1 a T M g K D I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W J 1 a T M g K D I p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i d W k z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y M j A 3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Q X I y M D c i I C 8 + P E V u d H J 5 I F R 5 c G U 9 I l J l Y 2 9 2 Z X J 5 V G F y Z 2 V 0 Q 2 9 s d W 1 u I i B W Y W x 1 Z T 0 i b D k i I C 8 + P E V u d H J 5 I F R 5 c G U 9 I l J l Y 2 9 2 Z X J 5 V G F y Z 2 V 0 U m 9 3 I i B W Y W x 1 Z T 0 i b D E i I C 8 + P E V u d H J 5 I F R 5 c G U 9 I k Z p b G x l Z E N v b X B s Z X R l U m V z d W x 0 V G 9 X b 3 J r c 2 h l Z X Q i I F Z h b H V l P S J s M S I g L z 4 8 R W 5 0 c n k g V H l w Z T 0 i R m l s b E N v b H V t b l R 5 c G V z I i B W Y W x 1 Z T 0 i c 0 J n P T 0 i I C 8 + P E V u d H J 5 I F R 5 c G U 9 I k Z p b G x M Y X N 0 V X B k Y X R l Z C I g V m F s d W U 9 I m Q y M D I z L T E y L T I x V D E 0 O j M 2 O j U 3 L j I z N T U z N j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1 0 i I C 8 + P E V u d H J 5 I F R 5 c G U 9 I k Z p b G x D b 3 V u d C I g V m F s d W U 9 I m w 1 N C I g L z 4 8 R W 5 0 c n k g V H l w Z T 0 i U X V l c n l J R C I g V m F s d W U 9 I n N j O D Q y Y z U 4 Z S 0 z M D l m L T R m M G Y t O D U 5 N y 0 1 Y j V l Y W E 4 M T Q w Y T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X I y M D c g K D Y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X I y M D c g K D Y p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y M j A 3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y M j A 3 J T I w K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S Z W N v d m V y e V R h c m d l d F N o Z W V 0 I i B W Y W x 1 Z T 0 i c 0 F y M j A 3 I i A v P j x F b n R y e S B U e X B l P S J S Z W N v d m V y e V R h c m d l d E N v b H V t b i I g V m F s d W U 9 I m w x N C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G a W x s Q 2 9 s d W 1 u V H l w Z X M i I F Z h b H V l P S J z Q m c 9 P S I g L z 4 8 R W 5 0 c n k g V H l w Z T 0 i R m l s b E x h c 3 R V c G R h d G V k I i B W Y W x 1 Z T 0 i Z D I w M j M t M T I t M j F U M T Q 6 M z k 6 M z M u N T U w M z A 4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D b 2 x 1 b W 4 x J n F 1 b 3 Q 7 X S I g L z 4 8 R W 5 0 c n k g V H l w Z T 0 i R m l s b E N v d W 5 0 I i B W Y W x 1 Z T 0 i b D U 0 I i A v P j x F b n R y e S B U e X B l P S J R d W V y e U l E I i B W Y W x 1 Z T 0 i c z k z Z W U 1 O G Z k L T U z O D U t N G J i N i 0 5 Y T h l L T g 1 M G N h M m E y N z h j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c j I w N y A o N y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c j I w N y A o N y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X I y M D c l M j A o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I y M D c l M j A o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m c 9 P S I g L z 4 8 R W 5 0 c n k g V H l w Z T 0 i R m l s b E x h c 3 R V c G R h d G V k I i B W Y W x 1 Z T 0 i Z D I w M j M t M T I t M j F U M T Q 6 N D A 6 N D Q u N j Q 4 N j g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D b 2 x 1 b W 4 x J n F 1 b 3 Q 7 X S I g L z 4 8 R W 5 0 c n k g V H l w Z T 0 i R m l s b E N v d W 5 0 I i B W Y W x 1 Z T 0 i b D U 0 I i A v P j x F b n R y e S B U e X B l P S J R d W V y e U l E I i B W Y W x 1 Z T 0 i c 2 R m Z m U y M T Y 3 L W V i N W M t N D Z l M S 1 h Y 2 E z L T E 3 Z j M z Y T E w M W E w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c j I w N y A o O C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c j I w N y A o O C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X I y M D c l M j A o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I 1 O D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m c 9 P S I g L z 4 8 R W 5 0 c n k g V H l w Z T 0 i R m l s b E x h c 3 R V c G R h d G V k I i B W Y W x 1 Z T 0 i Z D I w M j M t M T I t M j F U M T Q 6 N D U 6 N D Y u M j I x M T Q x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D b 2 x 1 b W 4 x J n F 1 b 3 Q 7 X S I g L z 4 8 R W 5 0 c n k g V H l w Z T 0 i R m l s b E N v d W 5 0 I i B W Y W x 1 Z T 0 i b D U z I i A v P j x F b n R y e S B U e X B l P S J R d W V y e U l E I i B W Y W x 1 Z T 0 i c z Y 1 M T U y N j B i L T N k O W I t N D A 0 N C 1 h N j N k L W U 1 N W J j M G R l Y m Y z Z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c j U 4 M S A o M i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c j U 4 M S A o M i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X I 1 O D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U y M D c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m c 9 P S I g L z 4 8 R W 5 0 c n k g V H l w Z T 0 i R m l s b E x h c 3 R V c G R h d G V k I i B W Y W x 1 Z T 0 i Z D I w M j M t M T I t M j F U M T U 6 N D k 6 M z g u M z I 3 O D M z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D b 2 x 1 b W 4 x J n F 1 b 3 Q 7 X S I g L z 4 8 R W 5 0 c n k g V H l w Z T 0 i R m l s b E N v d W 5 0 I i B W Y W x 1 Z T 0 i b D Q y I i A v P j x F b n R y e S B U e X B l P S J R d W V y e U l E I i B W Y W x 1 Z T 0 i c z l m Y z g 4 M G V l L T d i Z T k t N D M w O S 0 4 Z j E z L T c z Z D k w N G E 0 M T V l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Z T I w N y A o M y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Z T I w N y A o M y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U y M D c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I 1 M T M w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l R 5 c G V z I i B W Y W x 1 Z T 0 i c 0 J n P T 0 i I C 8 + P E V u d H J 5 I F R 5 c G U 9 I k Z p b G x M Y X N 0 V X B k Y X R l Z C I g V m F s d W U 9 I m Q y M D I z L T E y L T I x V D E 1 O j U x O j U 5 L j M x N z k 2 M T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1 0 i I C 8 + P E V u d H J 5 I F R 5 c G U 9 I k Z p b G x D b 3 V u d C I g V m F s d W U 9 I m w 1 M y I g L z 4 8 R W 5 0 c n k g V H l w Z T 0 i U X V l c n l J R C I g V m F s d W U 9 I n N j Y m N i Z D R h M i 1 l M T Q w L T Q 3 Z j A t Y W M x Z i 1 i O D N m M T M y N z c 3 N j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X I 1 M T M w I C g 1 K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2 F y N T E z M C A o N S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X I 1 M T M w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l N T E z M C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U e X B l c y I g V m F s d W U 9 I n N C Z z 0 9 I i A v P j x F b n R y e S B U e X B l P S J G a W x s T G F z d F V w Z G F 0 Z W Q i I F Z h b H V l P S J k M j A y M y 0 x M i 0 y M V Q x N j o y M z o x N C 4 2 M D A x N D U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N v b H V t b j E m c X V v d D t d I i A v P j x F b n R y e S B U e X B l P S J G a W x s Q 2 9 1 b n Q i I F Z h b H V l P S J s N D g i I C 8 + P E V u d H J 5 I F R 5 c G U 9 I l F 1 Z X J 5 S U Q i I F Z h b H V l P S J z N D k 2 M W M z Z D k t Y j A x M S 0 0 N j F j L W E 3 Y T Q t M T g 4 Z G V l Z G M 1 Z D A 0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l N T E z M C A o N C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Z T U x M z A g K D Q p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l N T E z M C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d z U x N T k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y L T I y V D E 1 O j Q x O j I z L j k 3 O T k 4 O T V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E N v d W 5 0 I i B W Y W x 1 Z T 0 i b D I 5 I i A v P j x F b n R y e S B U e X B l P S J R d W V y e U l E I i B W Y W x 1 Z T 0 i c z h m O T E y O T N l L T I z O W Q t N D A x Z S 1 h Z G Z h L T I z Z T M 0 Z m I 1 Z j F l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d z U x N T k g K D M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X c 1 M T U 5 I C g z K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d z U x N T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J 1 a T M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y L T I y V D E 1 O j Q 0 O j I 1 L j E 2 N T k z N j N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E N v d W 5 0 I i B W Y W x 1 Z T 0 i b D E y I i A v P j x F b n R y e S B U e X B l P S J R d W V y e U l E I i B W Y W x 1 Z T 0 i c 2 Q 2 O G V l N m Y 5 L W Q 3 M D M t N D Q y O S 0 4 O W U z L W Y z N z A 4 Z T Q 5 N m I 4 O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Y n V p M y A o M y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Y n V p M y A o M y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J 1 a T M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U y M D c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y L T I y V D E 1 O j Q 3 O j I z L j Y y N j U w N T l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E N v d W 5 0 I i B W Y W x 1 Z T 0 i b D Q y I i A v P j x F b n R y e S B U e X B l P S J R d W V y e U l E I i B W Y W x 1 Z T 0 i c z F j O W F m M j Y 5 L T M y O G Q t N D g x M i 1 i M G M x L W R i Y W Z i N T k w Y j E 0 Y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Z T I w N y A o N C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Z T I w N y A o N C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U y M D c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U 1 M T U 5 J T I w K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y M l Q x N T o 0 O T o z O C 4 z N T U x M j g x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D b 3 V u d C I g V m F s d W U 9 I m w 0 O C I g L z 4 8 R W 5 0 c n k g V H l w Z T 0 i U X V l c n l J R C I g V m F s d W U 9 I n N h Y j g x N D U 5 N S 0 4 N T Y w L T Q z Z D A t Y m Y 4 Z i 1 l N z M 0 Z W I x N D E 4 O G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W U 1 M T U 5 I C g 3 K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2 F l N T E 1 O S A o N y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U 1 M T U 5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y N T g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y M l Q x N j o w N z o y N C 4 w O T M 2 O T M 1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D b 3 V u d C I g V m F s d W U 9 I m w 1 M y I g L z 4 8 R W 5 0 c n k g V H l w Z T 0 i U X V l c n l J R C I g V m F s d W U 9 I n N j Y j F j M D E w Y i 0 3 Z D M 1 L T Q y Y z M t O G R k N i 0 x N D l j Z G I 4 O D B m M W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X I 1 O D E g K D M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X I 1 O D E g K D M p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y N T g x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l N T E 1 O S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Y y M W R i M z B h L T Z l M m Y t N D V j Y y 0 4 M D V l L W N i N D Z m Y m Q 4 M j Y 0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I t M T J U M T U 6 N D c 6 N T k u N T E 0 O D E z M 1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l N T E 1 O S A o O C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Z T U x N T k g K D g p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l N T E 1 O S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T U x N T k l M j A o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1 M j g 2 N z N k M i 0 0 N z d k L T Q 2 M z A t Y m Z l M S 0 3 N D A 5 Z m R j N G E 3 O D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Q W U 1 M T U 5 I i A v P j x F b n R y e S B U e X B l P S J S Z W N v d m V y e V R h c m d l d E N v b H V t b i I g V m F s d W U 9 I m w y M y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I t M T J U M T U 6 N T U 6 M D k u M D g 2 M D I 4 M l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l N T E 1 O S A o O S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Z T U x N T k g K D k p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l N T E 1 O S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T U x N T k l M j A o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D B i Y T A z Y m M t O T V h M y 0 0 Y m M 2 L W I w M m Q t Z T R k M D g x O D I w N T V i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3 V u d C I g V m F s d W U 9 I m w 0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i 0 x M l Q x N j o 0 O D o z N S 4 y N j U y N D U y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W U 1 M T U 5 I C g x M C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Z T U x N T k g K D E w K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Z T U x N T k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l N T E 1 O S U y M C g x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m N z R l N T E 4 M S 1 l N j M w L T Q 3 O T g t Y j U 0 Z C 0 0 N z h i M T F j N D M 0 Y z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Q W U 1 M T U 5 I i A v P j x F b n R y e S B U e X B l P S J S Z W N v d m V y e V R h c m d l d E N v b H V t b i I g V m F s d W U 9 I m w y M y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I t M T J U M T Y 6 N T Y 6 N D Y u N j E y M z E 3 M F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l N T E 1 O S A o M T E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Y W U 1 M T U 5 I C g x M S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U 1 M T U 5 J T I w K D E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T U x N T k l M j A o M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T N i N T F h N G Y t Z D M z N S 0 0 N m M 0 L T g 0 Z W M t O D M 0 O D F i N j A 0 N m M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1 0 i I C 8 + P E V u d H J 5 I F R 5 c G U 9 I k Z p b G x D b 2 x 1 b W 5 U e X B l c y I g V m F s d W U 9 I n N C Z z 0 9 I i A v P j x F b n R y e S B U e X B l P S J G a W x s T G F z d F V w Z G F 0 Z W Q i I F Z h b H V l P S J k M j A y N C 0 x M i 0 x M 1 Q y M T o x M z o 0 M y 4 3 O T U z M D M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W U 1 M T U 5 I C g x M i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Z T U x N T k g K D E y K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Z T U x N T k l M j A o M T I p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x k 2 5 h i n / C S 4 G g 4 b G U a h 3 6 A A A A A A I A A A A A A A N m A A D A A A A A E A A A A G 4 5 U n + N k e N c / 0 M M 2 c K M O 7 A A A A A A B I A A A K A A A A A Q A A A A w z G / Y J B l K E r C d f a U b I N Z c l A A A A A j T 5 C n 4 r O n V G 9 f k w g D l r H C p u 9 P Z d m M 9 n a G 5 E Q y 8 T F n N A y f f R a Z r j U P w 6 a t l t u h Q 0 A F l 8 p c 2 A 6 9 j M j 5 N l q O / x 2 8 5 Y S o 8 O D s M 9 f n f Q t Z l n Q 7 c B Q A A A D N e U i d n q Q F 8 X g 3 J s N 8 z + C 0 R / p H b w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D2674D-11E6-4511-B2E9-27E487E21CC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3988C7F-98B1-49AB-877D-BE4EF912D60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85C02D2-CD1B-43D2-B4E2-FEEAC5F3A0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B9ADE1EB-6B5A-4A1E-A809-81460E1A9D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67</vt:i4>
      </vt:variant>
    </vt:vector>
  </HeadingPairs>
  <TitlesOfParts>
    <vt:vector size="81" baseType="lpstr">
      <vt:lpstr>FY2025 TOTAL</vt:lpstr>
      <vt:lpstr>FY2026 BASE</vt:lpstr>
      <vt:lpstr>FY2027 BASE</vt:lpstr>
      <vt:lpstr>Combination</vt:lpstr>
      <vt:lpstr>Ar207</vt:lpstr>
      <vt:lpstr>Ar581</vt:lpstr>
      <vt:lpstr>Ae207</vt:lpstr>
      <vt:lpstr>Ar5130</vt:lpstr>
      <vt:lpstr>Ae5130</vt:lpstr>
      <vt:lpstr>Ae5159</vt:lpstr>
      <vt:lpstr>Ar5159</vt:lpstr>
      <vt:lpstr>Aw5159</vt:lpstr>
      <vt:lpstr>Abui3</vt:lpstr>
      <vt:lpstr>Sheet1</vt:lpstr>
      <vt:lpstr>'Ae207'!_ae207</vt:lpstr>
      <vt:lpstr>'Ae5130'!_ae5130</vt:lpstr>
      <vt:lpstr>'Ae5159'!_ae5159</vt:lpstr>
      <vt:lpstr>'Ar207'!_ar207</vt:lpstr>
      <vt:lpstr>'Ar5130'!_ar5130</vt:lpstr>
      <vt:lpstr>'Ar5130'!_ar5159</vt:lpstr>
      <vt:lpstr>'Ar5159'!_ar5159</vt:lpstr>
      <vt:lpstr>'Ar581'!_ar581</vt:lpstr>
      <vt:lpstr>'Aw5159'!_aw5159</vt:lpstr>
      <vt:lpstr>Abui3!abui3</vt:lpstr>
      <vt:lpstr>Abui3!abui3_1</vt:lpstr>
      <vt:lpstr>Abui3!abui3_2</vt:lpstr>
      <vt:lpstr>Abui3!abui3_3</vt:lpstr>
      <vt:lpstr>Abui3!abui3_4</vt:lpstr>
      <vt:lpstr>Abui3!abui3_5</vt:lpstr>
      <vt:lpstr>'Ae207'!ae207_1</vt:lpstr>
      <vt:lpstr>'Ae207'!ae207_2</vt:lpstr>
      <vt:lpstr>'Ae207'!ae207_3</vt:lpstr>
      <vt:lpstr>'Ae207'!ae207_4</vt:lpstr>
      <vt:lpstr>'Ae207'!ae207_5</vt:lpstr>
      <vt:lpstr>'Ae207'!ae207_8</vt:lpstr>
      <vt:lpstr>'Ae207'!ae207_9</vt:lpstr>
      <vt:lpstr>'Ae5130'!ae5130_1</vt:lpstr>
      <vt:lpstr>'Ae5130'!ae5130_3</vt:lpstr>
      <vt:lpstr>'Ae5130'!ae5130_4</vt:lpstr>
      <vt:lpstr>'Ae5130'!ae5130_5</vt:lpstr>
      <vt:lpstr>'Ae5130'!ae5130_6</vt:lpstr>
      <vt:lpstr>'Ae5130'!ae5130_7</vt:lpstr>
      <vt:lpstr>'Ae5130'!ae5130_8</vt:lpstr>
      <vt:lpstr>'Ae5159'!ae5159_1</vt:lpstr>
      <vt:lpstr>'Ae5159'!ae5159_2</vt:lpstr>
      <vt:lpstr>'Ae5159'!ae5159_3</vt:lpstr>
      <vt:lpstr>'Ae5159'!ae5159_4</vt:lpstr>
      <vt:lpstr>'Ae5159'!ae5159_5</vt:lpstr>
      <vt:lpstr>'Ae5159'!ae5159_7</vt:lpstr>
      <vt:lpstr>'Ar207'!ar207_2</vt:lpstr>
      <vt:lpstr>'Ar207'!ar207_3</vt:lpstr>
      <vt:lpstr>'Ar207'!ar207_4</vt:lpstr>
      <vt:lpstr>'Ar207'!ar207_6</vt:lpstr>
      <vt:lpstr>'Ar207'!ar207_7</vt:lpstr>
      <vt:lpstr>'Ar207'!ar207_8</vt:lpstr>
      <vt:lpstr>'Ar207'!ar207_9</vt:lpstr>
      <vt:lpstr>'Ar5130'!ar5130_1</vt:lpstr>
      <vt:lpstr>'Ar5130'!ar5130_2</vt:lpstr>
      <vt:lpstr>'Ar5130'!ar5130_3</vt:lpstr>
      <vt:lpstr>'Ar5130'!ar5130_4</vt:lpstr>
      <vt:lpstr>'Ar5130'!ar5130_5</vt:lpstr>
      <vt:lpstr>'Ar5159'!ar5159_1</vt:lpstr>
      <vt:lpstr>'Ar5159'!ar5159_2</vt:lpstr>
      <vt:lpstr>'Ar5159'!ar5159_3</vt:lpstr>
      <vt:lpstr>'Ar5159'!ar5159_4</vt:lpstr>
      <vt:lpstr>'Ar5159'!ar5159_5</vt:lpstr>
      <vt:lpstr>'Ar581'!ar581_1</vt:lpstr>
      <vt:lpstr>'Ar581'!ar581_2</vt:lpstr>
      <vt:lpstr>'Ar581'!ar581_3</vt:lpstr>
      <vt:lpstr>'Ar581'!ar581_4</vt:lpstr>
      <vt:lpstr>'Ar581'!ar581_5</vt:lpstr>
      <vt:lpstr>'Ar581'!ar581_6</vt:lpstr>
      <vt:lpstr>'Ar581'!ar581_8</vt:lpstr>
      <vt:lpstr>'Aw5159'!aw5159_1</vt:lpstr>
      <vt:lpstr>'Aw5159'!aw5159_2</vt:lpstr>
      <vt:lpstr>'Aw5159'!aw5159_3</vt:lpstr>
      <vt:lpstr>'Aw5159'!aw5159_4</vt:lpstr>
      <vt:lpstr>'Aw5159'!aw5159_5</vt:lpstr>
      <vt:lpstr>Combination!Print_Area</vt:lpstr>
      <vt:lpstr>'FY2025 TOTAL'!Print_Area</vt:lpstr>
      <vt:lpstr>'Ar5130'!vi</vt:lpstr>
    </vt:vector>
  </TitlesOfParts>
  <Company>ows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pnusbaum</dc:creator>
  <cp:lastModifiedBy>Stengle, Thomas A - ETA CTR</cp:lastModifiedBy>
  <cp:lastPrinted>2015-11-30T21:31:57Z</cp:lastPrinted>
  <dcterms:created xsi:type="dcterms:W3CDTF">2002-02-02T14:40:37Z</dcterms:created>
  <dcterms:modified xsi:type="dcterms:W3CDTF">2026-01-15T16:29:26Z</dcterms:modified>
</cp:coreProperties>
</file>